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77264\Desktop\Transnet Tenders\iCLM HQ 685 TPT - TYRES\NEW PROJECT\iCLM HQ 767 TPT - SUPPLY OF NEW TYRES\17. Clarification Questions\"/>
    </mc:Choice>
  </mc:AlternateContent>
  <xr:revisionPtr revIDLastSave="0" documentId="13_ncr:1_{76A0D1AF-06CD-492D-9794-60990FB51389}" xr6:coauthVersionLast="47" xr6:coauthVersionMax="47" xr10:uidLastSave="{00000000-0000-0000-0000-000000000000}"/>
  <bookViews>
    <workbookView xWindow="-110" yWindow="-110" windowWidth="19420" windowHeight="10420" tabRatio="835" xr2:uid="{00000000-000D-0000-FFFF-FFFF00000000}"/>
  </bookViews>
  <sheets>
    <sheet name="New Tyres - Western Cape" sheetId="1" r:id="rId1"/>
    <sheet name="New Tyres - KZN Region" sheetId="2" r:id="rId2"/>
    <sheet name="New Tyres - Eastern Cape" sheetId="4" r:id="rId3"/>
  </sheets>
  <definedNames>
    <definedName name="_xlnm.Print_Area" localSheetId="1">'New Tyres - KZN Region'!$A$1:$R$125</definedName>
    <definedName name="_xlnm.Print_Area" localSheetId="0">'New Tyres - Western Cape'!$A$1:$Q$116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4" l="1"/>
  <c r="F69" i="4"/>
  <c r="F70" i="4"/>
  <c r="F71" i="4"/>
  <c r="F73" i="4"/>
  <c r="F74" i="4"/>
  <c r="F75" i="4"/>
  <c r="F76" i="4"/>
  <c r="F77" i="4"/>
  <c r="F79" i="4"/>
  <c r="F80" i="4"/>
  <c r="F81" i="4"/>
  <c r="F82" i="4"/>
  <c r="F83" i="4"/>
  <c r="F84" i="4"/>
  <c r="F85" i="4"/>
  <c r="F86" i="4"/>
  <c r="F87" i="4"/>
  <c r="F88" i="4"/>
  <c r="F90" i="4"/>
  <c r="F91" i="4"/>
  <c r="F92" i="4"/>
  <c r="F93" i="4"/>
  <c r="F94" i="4"/>
  <c r="F41" i="4"/>
  <c r="F42" i="4"/>
  <c r="F44" i="4"/>
  <c r="F45" i="4"/>
  <c r="F47" i="4"/>
  <c r="F48" i="4"/>
  <c r="F49" i="4"/>
  <c r="F51" i="4"/>
  <c r="F52" i="4"/>
  <c r="F53" i="4"/>
  <c r="F54" i="4"/>
  <c r="F55" i="4"/>
  <c r="F56" i="4"/>
  <c r="F58" i="4"/>
  <c r="F59" i="4"/>
  <c r="F60" i="4"/>
  <c r="F61" i="4"/>
  <c r="F62" i="4"/>
  <c r="F63" i="4"/>
  <c r="F65" i="4"/>
  <c r="F17" i="4"/>
  <c r="F18" i="4"/>
  <c r="F20" i="4"/>
  <c r="F21" i="4"/>
  <c r="F22" i="4"/>
  <c r="F24" i="4"/>
  <c r="F25" i="4"/>
  <c r="F27" i="4"/>
  <c r="F28" i="4"/>
  <c r="F30" i="4"/>
  <c r="F31" i="4"/>
  <c r="F33" i="4"/>
  <c r="F34" i="4"/>
  <c r="F36" i="4"/>
  <c r="F37" i="4"/>
  <c r="F38" i="4"/>
  <c r="F6" i="4"/>
  <c r="F7" i="4"/>
  <c r="F8" i="4"/>
  <c r="F9" i="4"/>
  <c r="F10" i="4"/>
  <c r="F11" i="4"/>
  <c r="F13" i="4"/>
  <c r="F14" i="4"/>
  <c r="F103" i="2"/>
  <c r="F105" i="2"/>
  <c r="F106" i="2"/>
  <c r="F107" i="2"/>
  <c r="F108" i="2"/>
  <c r="F110" i="2"/>
  <c r="F111" i="2"/>
  <c r="F114" i="2"/>
  <c r="F115" i="2"/>
  <c r="F116" i="2"/>
  <c r="F117" i="2"/>
  <c r="F118" i="2"/>
  <c r="F120" i="2"/>
  <c r="F122" i="2"/>
  <c r="F123" i="2"/>
  <c r="F125" i="2"/>
  <c r="F90" i="2"/>
  <c r="F91" i="2"/>
  <c r="F92" i="2"/>
  <c r="F93" i="2"/>
  <c r="F95" i="2"/>
  <c r="F96" i="2"/>
  <c r="F98" i="2"/>
  <c r="F100" i="2"/>
  <c r="F67" i="2"/>
  <c r="F68" i="2"/>
  <c r="F69" i="2"/>
  <c r="F71" i="2"/>
  <c r="F73" i="2"/>
  <c r="F74" i="2"/>
  <c r="F75" i="2"/>
  <c r="F76" i="2"/>
  <c r="F78" i="2"/>
  <c r="F79" i="2"/>
  <c r="F80" i="2"/>
  <c r="F82" i="2"/>
  <c r="F83" i="2"/>
  <c r="F84" i="2"/>
  <c r="F86" i="2"/>
  <c r="F38" i="2"/>
  <c r="F39" i="2"/>
  <c r="F40" i="2"/>
  <c r="F42" i="2"/>
  <c r="F43" i="2"/>
  <c r="F45" i="2"/>
  <c r="F46" i="2"/>
  <c r="F48" i="2"/>
  <c r="F49" i="2"/>
  <c r="F50" i="2"/>
  <c r="F52" i="2"/>
  <c r="F53" i="2"/>
  <c r="F54" i="2"/>
  <c r="F55" i="2"/>
  <c r="F56" i="2"/>
  <c r="F58" i="2"/>
  <c r="F59" i="2"/>
  <c r="F60" i="2"/>
  <c r="F62" i="2"/>
  <c r="F64" i="2"/>
  <c r="F6" i="2"/>
  <c r="F7" i="2"/>
  <c r="F9" i="2"/>
  <c r="F10" i="2"/>
  <c r="F11" i="2"/>
  <c r="F13" i="2"/>
  <c r="F15" i="2"/>
  <c r="F16" i="2"/>
  <c r="F18" i="2"/>
  <c r="F19" i="2"/>
  <c r="F20" i="2"/>
  <c r="F22" i="2"/>
  <c r="F23" i="2"/>
  <c r="F24" i="2"/>
  <c r="F25" i="2"/>
  <c r="F26" i="2"/>
  <c r="F29" i="2"/>
  <c r="F31" i="2"/>
  <c r="F32" i="2"/>
  <c r="F34" i="2"/>
  <c r="F35" i="2"/>
  <c r="F84" i="1"/>
  <c r="F69" i="1"/>
  <c r="F48" i="1"/>
  <c r="F43" i="1"/>
  <c r="F42" i="1"/>
  <c r="F40" i="1"/>
  <c r="F39" i="1"/>
  <c r="D69" i="4"/>
  <c r="D70" i="4"/>
  <c r="D71" i="4"/>
  <c r="D73" i="4"/>
  <c r="D74" i="4"/>
  <c r="D75" i="4"/>
  <c r="D76" i="4"/>
  <c r="D77" i="4"/>
  <c r="D79" i="4"/>
  <c r="D80" i="4"/>
  <c r="D81" i="4"/>
  <c r="D82" i="4"/>
  <c r="D83" i="4"/>
  <c r="D84" i="4"/>
  <c r="D85" i="4"/>
  <c r="D86" i="4"/>
  <c r="D87" i="4"/>
  <c r="D88" i="4"/>
  <c r="D90" i="4"/>
  <c r="D91" i="4"/>
  <c r="D92" i="4"/>
  <c r="D93" i="4"/>
  <c r="D94" i="4"/>
  <c r="D68" i="4"/>
  <c r="D42" i="4"/>
  <c r="D44" i="4"/>
  <c r="D47" i="4"/>
  <c r="D48" i="4"/>
  <c r="D49" i="4"/>
  <c r="D51" i="4"/>
  <c r="D52" i="4"/>
  <c r="D53" i="4"/>
  <c r="D54" i="4"/>
  <c r="D55" i="4"/>
  <c r="D56" i="4"/>
  <c r="D58" i="4"/>
  <c r="D59" i="4"/>
  <c r="D60" i="4"/>
  <c r="D61" i="4"/>
  <c r="D62" i="4"/>
  <c r="D63" i="4"/>
  <c r="D65" i="4"/>
  <c r="D41" i="4"/>
  <c r="D18" i="4"/>
  <c r="D21" i="4"/>
  <c r="D22" i="4"/>
  <c r="D24" i="4"/>
  <c r="D25" i="4"/>
  <c r="D27" i="4"/>
  <c r="D28" i="4"/>
  <c r="D30" i="4"/>
  <c r="D31" i="4"/>
  <c r="D34" i="4"/>
  <c r="D37" i="4"/>
  <c r="D38" i="4"/>
  <c r="D7" i="4"/>
  <c r="D8" i="4"/>
  <c r="D9" i="4"/>
  <c r="D10" i="4"/>
  <c r="D11" i="4"/>
  <c r="D13" i="4"/>
  <c r="D14" i="4"/>
  <c r="D6" i="4"/>
  <c r="D105" i="2"/>
  <c r="D106" i="2"/>
  <c r="D107" i="2"/>
  <c r="D108" i="2"/>
  <c r="D110" i="2"/>
  <c r="D111" i="2"/>
  <c r="D114" i="2"/>
  <c r="D115" i="2"/>
  <c r="D116" i="2"/>
  <c r="D117" i="2"/>
  <c r="D118" i="2"/>
  <c r="D120" i="2"/>
  <c r="D122" i="2"/>
  <c r="D123" i="2"/>
  <c r="D125" i="2"/>
  <c r="D103" i="2"/>
  <c r="D100" i="2"/>
  <c r="D91" i="2"/>
  <c r="D92" i="2"/>
  <c r="D95" i="2"/>
  <c r="D96" i="2"/>
  <c r="D98" i="2"/>
  <c r="D90" i="2"/>
  <c r="D68" i="2"/>
  <c r="D69" i="2"/>
  <c r="D71" i="2"/>
  <c r="D73" i="2"/>
  <c r="D74" i="2"/>
  <c r="D76" i="2"/>
  <c r="D78" i="2"/>
  <c r="D79" i="2"/>
  <c r="D80" i="2"/>
  <c r="D82" i="2"/>
  <c r="D83" i="2"/>
  <c r="D84" i="2"/>
  <c r="D86" i="2"/>
  <c r="D67" i="2"/>
  <c r="D39" i="2"/>
  <c r="D40" i="2"/>
  <c r="D42" i="2"/>
  <c r="D43" i="2"/>
  <c r="D45" i="2"/>
  <c r="D46" i="2"/>
  <c r="D48" i="2"/>
  <c r="D49" i="2"/>
  <c r="D50" i="2"/>
  <c r="D52" i="2"/>
  <c r="D53" i="2"/>
  <c r="D54" i="2"/>
  <c r="D55" i="2"/>
  <c r="D56" i="2"/>
  <c r="D58" i="2"/>
  <c r="D60" i="2"/>
  <c r="D62" i="2"/>
  <c r="D64" i="2"/>
  <c r="D38" i="2"/>
  <c r="D7" i="2"/>
  <c r="D9" i="2"/>
  <c r="D10" i="2"/>
  <c r="D11" i="2"/>
  <c r="D12" i="2"/>
  <c r="D13" i="2"/>
  <c r="D16" i="2"/>
  <c r="D18" i="2"/>
  <c r="D19" i="2"/>
  <c r="D20" i="2"/>
  <c r="D22" i="2"/>
  <c r="D23" i="2"/>
  <c r="D24" i="2"/>
  <c r="D25" i="2"/>
  <c r="D26" i="2"/>
  <c r="D29" i="2"/>
  <c r="D31" i="2"/>
  <c r="D32" i="2"/>
  <c r="D34" i="2"/>
  <c r="D35" i="2"/>
  <c r="D6" i="2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D85" i="1"/>
  <c r="F85" i="1" s="1"/>
  <c r="D86" i="1"/>
  <c r="F86" i="1" s="1"/>
  <c r="D88" i="1"/>
  <c r="F88" i="1" s="1"/>
  <c r="D90" i="1"/>
  <c r="F90" i="1" s="1"/>
  <c r="D92" i="1"/>
  <c r="F92" i="1" s="1"/>
  <c r="D93" i="1"/>
  <c r="F93" i="1" s="1"/>
  <c r="D95" i="1"/>
  <c r="F95" i="1" s="1"/>
  <c r="D96" i="1"/>
  <c r="F96" i="1" s="1"/>
  <c r="D98" i="1"/>
  <c r="F98" i="1" s="1"/>
  <c r="D100" i="1"/>
  <c r="F100" i="1" s="1"/>
  <c r="D102" i="1"/>
  <c r="F102" i="1" s="1"/>
  <c r="D104" i="1"/>
  <c r="F104" i="1" s="1"/>
  <c r="D106" i="1"/>
  <c r="F106" i="1" s="1"/>
  <c r="D108" i="1"/>
  <c r="F108" i="1" s="1"/>
  <c r="D110" i="1"/>
  <c r="F110" i="1" s="1"/>
  <c r="D111" i="1"/>
  <c r="F111" i="1" s="1"/>
  <c r="D112" i="1"/>
  <c r="F112" i="1" s="1"/>
  <c r="D114" i="1"/>
  <c r="F114" i="1" s="1"/>
  <c r="D115" i="1"/>
  <c r="F115" i="1" s="1"/>
  <c r="D116" i="1"/>
  <c r="F116" i="1" s="1"/>
  <c r="D76" i="1"/>
  <c r="F76" i="1" s="1"/>
  <c r="D41" i="1"/>
  <c r="F41" i="1" s="1"/>
  <c r="D44" i="1"/>
  <c r="F44" i="1" s="1"/>
  <c r="D47" i="1"/>
  <c r="F47" i="1" s="1"/>
  <c r="D48" i="1"/>
  <c r="D51" i="1"/>
  <c r="F51" i="1" s="1"/>
  <c r="D52" i="1"/>
  <c r="F52" i="1" s="1"/>
  <c r="D53" i="1"/>
  <c r="F53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7" i="1"/>
  <c r="F67" i="1" s="1"/>
  <c r="D68" i="1"/>
  <c r="F68" i="1" s="1"/>
  <c r="D69" i="1"/>
  <c r="D72" i="1"/>
  <c r="F72" i="1" s="1"/>
  <c r="D73" i="1"/>
  <c r="F73" i="1" s="1"/>
  <c r="D38" i="1"/>
  <c r="F38" i="1" s="1"/>
  <c r="D9" i="1"/>
  <c r="F9" i="1" s="1"/>
  <c r="D12" i="1"/>
  <c r="F12" i="1" s="1"/>
  <c r="D15" i="1"/>
  <c r="F15" i="1" s="1"/>
  <c r="D16" i="1"/>
  <c r="F16" i="1" s="1"/>
  <c r="D19" i="1"/>
  <c r="F19" i="1" s="1"/>
  <c r="D20" i="1"/>
  <c r="F20" i="1" s="1"/>
  <c r="D23" i="1"/>
  <c r="F23" i="1" s="1"/>
  <c r="D26" i="1"/>
  <c r="F26" i="1" s="1"/>
  <c r="D27" i="1"/>
  <c r="F27" i="1" s="1"/>
  <c r="D30" i="1"/>
  <c r="F30" i="1" s="1"/>
  <c r="D31" i="1"/>
  <c r="F31" i="1" s="1"/>
  <c r="D32" i="1"/>
  <c r="F32" i="1" s="1"/>
  <c r="D35" i="1"/>
  <c r="F35" i="1" s="1"/>
  <c r="D6" i="1"/>
  <c r="F6" i="1" s="1"/>
  <c r="G116" i="1" l="1"/>
  <c r="E116" i="1"/>
  <c r="G115" i="1"/>
  <c r="E115" i="1"/>
  <c r="G114" i="1"/>
  <c r="E114" i="1"/>
  <c r="G112" i="1"/>
  <c r="E112" i="1"/>
  <c r="G111" i="1"/>
  <c r="E111" i="1"/>
  <c r="G110" i="1"/>
  <c r="E110" i="1"/>
  <c r="G108" i="1"/>
  <c r="E108" i="1"/>
  <c r="G106" i="1"/>
  <c r="E106" i="1"/>
  <c r="G104" i="1"/>
  <c r="E104" i="1"/>
  <c r="G102" i="1"/>
  <c r="E102" i="1"/>
  <c r="G100" i="1"/>
  <c r="E100" i="1"/>
  <c r="G98" i="1"/>
  <c r="E98" i="1"/>
  <c r="G96" i="1"/>
  <c r="E96" i="1"/>
  <c r="G95" i="1"/>
  <c r="E95" i="1"/>
  <c r="G93" i="1"/>
  <c r="E93" i="1"/>
  <c r="G92" i="1"/>
  <c r="E92" i="1"/>
  <c r="G90" i="1"/>
  <c r="E90" i="1"/>
  <c r="G88" i="1"/>
  <c r="E88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69" i="4" l="1"/>
  <c r="G70" i="4"/>
  <c r="G71" i="4"/>
  <c r="G73" i="4"/>
  <c r="G74" i="4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90" i="4"/>
  <c r="G91" i="4"/>
  <c r="G92" i="4"/>
  <c r="G93" i="4"/>
  <c r="G94" i="4"/>
  <c r="G68" i="4"/>
  <c r="G42" i="4"/>
  <c r="G44" i="4"/>
  <c r="G47" i="4"/>
  <c r="G48" i="4"/>
  <c r="G49" i="4"/>
  <c r="G51" i="4"/>
  <c r="G52" i="4"/>
  <c r="G53" i="4"/>
  <c r="G54" i="4"/>
  <c r="G55" i="4"/>
  <c r="G56" i="4"/>
  <c r="G58" i="4"/>
  <c r="G59" i="4"/>
  <c r="G60" i="4"/>
  <c r="G61" i="4"/>
  <c r="G62" i="4"/>
  <c r="G63" i="4"/>
  <c r="G65" i="4"/>
  <c r="G41" i="4"/>
  <c r="G18" i="4"/>
  <c r="G21" i="4"/>
  <c r="G22" i="4"/>
  <c r="G24" i="4"/>
  <c r="G25" i="4"/>
  <c r="G27" i="4"/>
  <c r="G28" i="4"/>
  <c r="G30" i="4"/>
  <c r="G31" i="4"/>
  <c r="G34" i="4"/>
  <c r="G37" i="4"/>
  <c r="G38" i="4"/>
  <c r="G7" i="4"/>
  <c r="G8" i="4"/>
  <c r="G9" i="4"/>
  <c r="G10" i="4"/>
  <c r="G11" i="4"/>
  <c r="G13" i="4"/>
  <c r="G14" i="4"/>
  <c r="G6" i="4"/>
  <c r="G125" i="2"/>
  <c r="G105" i="2"/>
  <c r="G106" i="2"/>
  <c r="G107" i="2"/>
  <c r="G108" i="2"/>
  <c r="G110" i="2"/>
  <c r="G111" i="2"/>
  <c r="G114" i="2"/>
  <c r="G115" i="2"/>
  <c r="G116" i="2"/>
  <c r="G117" i="2"/>
  <c r="G118" i="2"/>
  <c r="G120" i="2"/>
  <c r="G122" i="2"/>
  <c r="G123" i="2"/>
  <c r="G103" i="2"/>
  <c r="G91" i="2"/>
  <c r="G92" i="2"/>
  <c r="G95" i="2"/>
  <c r="G96" i="2"/>
  <c r="G98" i="2"/>
  <c r="G100" i="2"/>
  <c r="G90" i="2"/>
  <c r="G68" i="2"/>
  <c r="G69" i="2"/>
  <c r="G71" i="2"/>
  <c r="G73" i="2"/>
  <c r="G74" i="2"/>
  <c r="G76" i="2"/>
  <c r="G78" i="2"/>
  <c r="G79" i="2"/>
  <c r="G80" i="2"/>
  <c r="G82" i="2"/>
  <c r="G83" i="2"/>
  <c r="G84" i="2"/>
  <c r="G86" i="2"/>
  <c r="G67" i="2"/>
  <c r="G39" i="2"/>
  <c r="G40" i="2"/>
  <c r="G42" i="2"/>
  <c r="G43" i="2"/>
  <c r="G45" i="2"/>
  <c r="G46" i="2"/>
  <c r="G48" i="2"/>
  <c r="G49" i="2"/>
  <c r="G50" i="2"/>
  <c r="G52" i="2"/>
  <c r="G53" i="2"/>
  <c r="G54" i="2"/>
  <c r="G55" i="2"/>
  <c r="G56" i="2"/>
  <c r="G58" i="2"/>
  <c r="G60" i="2"/>
  <c r="G62" i="2"/>
  <c r="G64" i="2"/>
  <c r="G38" i="2"/>
  <c r="G7" i="2"/>
  <c r="G9" i="2"/>
  <c r="G10" i="2"/>
  <c r="G11" i="2"/>
  <c r="G13" i="2"/>
  <c r="G16" i="2"/>
  <c r="G18" i="2"/>
  <c r="G19" i="2"/>
  <c r="G20" i="2"/>
  <c r="G22" i="2"/>
  <c r="G23" i="2"/>
  <c r="G24" i="2"/>
  <c r="G25" i="2"/>
  <c r="G26" i="2"/>
  <c r="G29" i="2"/>
  <c r="G31" i="2"/>
  <c r="G32" i="2"/>
  <c r="G34" i="2"/>
  <c r="G35" i="2"/>
  <c r="G6" i="2"/>
  <c r="G41" i="1"/>
  <c r="G44" i="1"/>
  <c r="G47" i="1"/>
  <c r="G48" i="1"/>
  <c r="G51" i="1"/>
  <c r="G52" i="1"/>
  <c r="G53" i="1"/>
  <c r="G55" i="1"/>
  <c r="G56" i="1"/>
  <c r="G57" i="1"/>
  <c r="G58" i="1"/>
  <c r="G59" i="1"/>
  <c r="G60" i="1"/>
  <c r="G61" i="1"/>
  <c r="G62" i="1"/>
  <c r="G63" i="1"/>
  <c r="G64" i="1"/>
  <c r="G67" i="1"/>
  <c r="G68" i="1"/>
  <c r="G69" i="1"/>
  <c r="G72" i="1"/>
  <c r="G73" i="1"/>
  <c r="G38" i="1"/>
  <c r="G9" i="1"/>
  <c r="G12" i="1"/>
  <c r="G15" i="1"/>
  <c r="G16" i="1"/>
  <c r="G19" i="1"/>
  <c r="G20" i="1"/>
  <c r="G23" i="1"/>
  <c r="G26" i="1"/>
  <c r="G27" i="1"/>
  <c r="G30" i="1"/>
  <c r="G31" i="1"/>
  <c r="G32" i="1"/>
  <c r="G35" i="1"/>
  <c r="G6" i="1"/>
  <c r="E53" i="2"/>
  <c r="E39" i="1"/>
  <c r="E40" i="1"/>
  <c r="E41" i="1"/>
  <c r="E42" i="1"/>
  <c r="E43" i="1"/>
  <c r="E44" i="1"/>
  <c r="E47" i="1"/>
  <c r="E48" i="1"/>
  <c r="E51" i="1"/>
  <c r="E52" i="1"/>
  <c r="E53" i="1"/>
  <c r="E55" i="1"/>
  <c r="E56" i="1"/>
  <c r="E57" i="1"/>
  <c r="E58" i="1"/>
  <c r="E59" i="1"/>
  <c r="E60" i="1"/>
  <c r="E61" i="1"/>
  <c r="E62" i="1"/>
  <c r="E63" i="1"/>
  <c r="E64" i="1"/>
  <c r="E67" i="1"/>
  <c r="E68" i="1"/>
  <c r="E69" i="1"/>
  <c r="E72" i="1"/>
  <c r="E73" i="1"/>
  <c r="E38" i="1"/>
  <c r="E9" i="1"/>
  <c r="E12" i="1"/>
  <c r="E15" i="1"/>
  <c r="E16" i="1"/>
  <c r="E19" i="1"/>
  <c r="E20" i="1"/>
  <c r="E23" i="1"/>
  <c r="E26" i="1"/>
  <c r="E27" i="1"/>
  <c r="E30" i="1"/>
  <c r="E31" i="1"/>
  <c r="E32" i="1"/>
  <c r="E35" i="1"/>
  <c r="E6" i="1"/>
  <c r="E69" i="4"/>
  <c r="E70" i="4"/>
  <c r="E71" i="4"/>
  <c r="E73" i="4"/>
  <c r="E74" i="4"/>
  <c r="E75" i="4"/>
  <c r="E76" i="4"/>
  <c r="E77" i="4"/>
  <c r="E79" i="4"/>
  <c r="E80" i="4"/>
  <c r="E81" i="4"/>
  <c r="E82" i="4"/>
  <c r="E83" i="4"/>
  <c r="E84" i="4"/>
  <c r="E85" i="4"/>
  <c r="E86" i="4"/>
  <c r="E87" i="4"/>
  <c r="E88" i="4"/>
  <c r="E90" i="4"/>
  <c r="E91" i="4"/>
  <c r="E92" i="4"/>
  <c r="E93" i="4"/>
  <c r="E94" i="4"/>
  <c r="E68" i="4"/>
  <c r="E42" i="4"/>
  <c r="E44" i="4"/>
  <c r="E47" i="4"/>
  <c r="E48" i="4"/>
  <c r="E49" i="4"/>
  <c r="E51" i="4"/>
  <c r="E52" i="4"/>
  <c r="E53" i="4"/>
  <c r="E54" i="4"/>
  <c r="E55" i="4"/>
  <c r="E56" i="4"/>
  <c r="E58" i="4"/>
  <c r="E59" i="4"/>
  <c r="E60" i="4"/>
  <c r="E61" i="4"/>
  <c r="E62" i="4"/>
  <c r="E63" i="4"/>
  <c r="E65" i="4"/>
  <c r="E41" i="4"/>
  <c r="E18" i="4"/>
  <c r="E21" i="4"/>
  <c r="E22" i="4"/>
  <c r="E24" i="4"/>
  <c r="E25" i="4"/>
  <c r="E27" i="4"/>
  <c r="E28" i="4"/>
  <c r="E30" i="4"/>
  <c r="E31" i="4"/>
  <c r="E34" i="4"/>
  <c r="E37" i="4"/>
  <c r="E38" i="4"/>
  <c r="E13" i="4"/>
  <c r="E14" i="4"/>
  <c r="E7" i="4"/>
  <c r="E8" i="4"/>
  <c r="E9" i="4"/>
  <c r="E10" i="4"/>
  <c r="E11" i="4"/>
  <c r="E6" i="4"/>
  <c r="E71" i="2"/>
  <c r="E6" i="2"/>
  <c r="E105" i="2"/>
  <c r="E106" i="2"/>
  <c r="E107" i="2"/>
  <c r="E108" i="2"/>
  <c r="E110" i="2"/>
  <c r="E111" i="2"/>
  <c r="E114" i="2"/>
  <c r="E115" i="2"/>
  <c r="E116" i="2"/>
  <c r="E117" i="2"/>
  <c r="E118" i="2"/>
  <c r="E120" i="2"/>
  <c r="E122" i="2"/>
  <c r="E123" i="2"/>
  <c r="E125" i="2"/>
  <c r="E103" i="2"/>
  <c r="E91" i="2" l="1"/>
  <c r="E92" i="2"/>
  <c r="E95" i="2"/>
  <c r="E96" i="2"/>
  <c r="E98" i="2"/>
  <c r="E100" i="2"/>
  <c r="E90" i="2"/>
  <c r="E68" i="2"/>
  <c r="E69" i="2"/>
  <c r="E73" i="2"/>
  <c r="E74" i="2"/>
  <c r="E75" i="2"/>
  <c r="E76" i="2"/>
  <c r="E78" i="2"/>
  <c r="E79" i="2"/>
  <c r="E80" i="2"/>
  <c r="E82" i="2"/>
  <c r="E83" i="2"/>
  <c r="E84" i="2"/>
  <c r="E86" i="2"/>
  <c r="E67" i="2"/>
  <c r="E39" i="2"/>
  <c r="E40" i="2"/>
  <c r="E42" i="2"/>
  <c r="E43" i="2"/>
  <c r="E45" i="2"/>
  <c r="E46" i="2"/>
  <c r="E48" i="2"/>
  <c r="E49" i="2"/>
  <c r="E50" i="2"/>
  <c r="E52" i="2"/>
  <c r="E54" i="2"/>
  <c r="E55" i="2"/>
  <c r="E56" i="2"/>
  <c r="E58" i="2"/>
  <c r="E60" i="2"/>
  <c r="E62" i="2"/>
  <c r="E64" i="2"/>
  <c r="E38" i="2"/>
  <c r="E7" i="2"/>
  <c r="E9" i="2"/>
  <c r="E10" i="2"/>
  <c r="E11" i="2"/>
  <c r="E13" i="2"/>
  <c r="E16" i="2"/>
  <c r="E18" i="2"/>
  <c r="E19" i="2"/>
  <c r="E20" i="2"/>
  <c r="E22" i="2"/>
  <c r="E23" i="2"/>
  <c r="E24" i="2"/>
  <c r="E25" i="2"/>
  <c r="E26" i="2"/>
  <c r="E29" i="2"/>
  <c r="E31" i="2"/>
  <c r="E32" i="2"/>
  <c r="E34" i="2"/>
  <c r="E35" i="2"/>
  <c r="C45" i="4"/>
  <c r="D45" i="4" s="1"/>
  <c r="C93" i="2"/>
  <c r="D93" i="2" s="1"/>
  <c r="C59" i="2"/>
  <c r="D59" i="2" s="1"/>
  <c r="C15" i="2"/>
  <c r="D15" i="2" s="1"/>
  <c r="C36" i="4"/>
  <c r="D36" i="4" s="1"/>
  <c r="C33" i="4"/>
  <c r="D33" i="4" s="1"/>
  <c r="C20" i="4"/>
  <c r="D20" i="4" s="1"/>
  <c r="C17" i="4"/>
  <c r="D17" i="4" s="1"/>
  <c r="E45" i="4" l="1"/>
  <c r="G45" i="4"/>
  <c r="E17" i="4"/>
  <c r="G17" i="4"/>
  <c r="E33" i="4"/>
  <c r="G33" i="4"/>
  <c r="E36" i="4"/>
  <c r="G36" i="4"/>
  <c r="E20" i="4"/>
  <c r="G20" i="4"/>
  <c r="E93" i="2"/>
  <c r="G93" i="2"/>
  <c r="E15" i="2"/>
  <c r="G15" i="2"/>
  <c r="E59" i="2"/>
  <c r="G59" i="2"/>
</calcChain>
</file>

<file path=xl/sharedStrings.xml><?xml version="1.0" encoding="utf-8"?>
<sst xmlns="http://schemas.openxmlformats.org/spreadsheetml/2006/main" count="895" uniqueCount="378">
  <si>
    <t>TYRE SIZES USED</t>
  </si>
  <si>
    <t xml:space="preserve">Current Fleet </t>
  </si>
  <si>
    <t>PATTERN</t>
  </si>
  <si>
    <t>MINIMUM PLY / STAR RATING</t>
  </si>
  <si>
    <t>Minimum TYRE LOAD LIMIT AT MAXIMUM SPEED (kg)</t>
  </si>
  <si>
    <t>Xstraddle2 or EV4C or EV4R or VCHD or similar</t>
  </si>
  <si>
    <t>2* or 3*</t>
  </si>
  <si>
    <t xml:space="preserve">           HAULERS</t>
  </si>
  <si>
    <t>XTERMINAL or similar</t>
  </si>
  <si>
    <t>HS26 or similar</t>
  </si>
  <si>
    <t>RT20 / RV20 or similar</t>
  </si>
  <si>
    <t xml:space="preserve">           EMPTY CONTAINER HANDLER</t>
  </si>
  <si>
    <t>CONTAINER MASTER or similar</t>
  </si>
  <si>
    <t>LUG or similar</t>
  </si>
  <si>
    <t>TRAILERS</t>
  </si>
  <si>
    <t>ECLAT / EMILE PREFERABLY or similar</t>
  </si>
  <si>
    <t>solid</t>
  </si>
  <si>
    <t>HS38 or HS30 or similar</t>
  </si>
  <si>
    <t>STRADDLE CARRIERS</t>
  </si>
  <si>
    <t xml:space="preserve"> </t>
  </si>
  <si>
    <t>HAULERS</t>
  </si>
  <si>
    <t>REACH STACKER</t>
  </si>
  <si>
    <t>FORKLIFT</t>
  </si>
  <si>
    <t>D405 or similar</t>
  </si>
  <si>
    <t>MOBILE CRANE</t>
  </si>
  <si>
    <t xml:space="preserve">           RUBBER TYRE GANTRY (RTG)</t>
  </si>
  <si>
    <t>14.00x24" tube with flap</t>
  </si>
  <si>
    <t>6.50-10, 14 Ply tube</t>
  </si>
  <si>
    <t>28x9x15, 14 Ply tube</t>
  </si>
  <si>
    <t>DIESEL BOWSER</t>
  </si>
  <si>
    <t>SureGrip or similar</t>
  </si>
  <si>
    <t>HAZMAT TRAILER</t>
  </si>
  <si>
    <t>300/80R22.5 tubeless</t>
  </si>
  <si>
    <t>RHT or similar</t>
  </si>
  <si>
    <t>8.15-15 (SOLID) IMPORT</t>
  </si>
  <si>
    <t>8.25-15 (SOLID) IMPORT</t>
  </si>
  <si>
    <t>6.50-10 (SOLID)</t>
  </si>
  <si>
    <t>700 X12 (SOLID) IMPORT</t>
  </si>
  <si>
    <t>28x9x15 (SOLID) IMPORT</t>
  </si>
  <si>
    <t>BELL TRACTORS</t>
  </si>
  <si>
    <t>CAPE TOWN CONTAINER TERMINAL</t>
  </si>
  <si>
    <t>CAPE TOWN MPT</t>
  </si>
  <si>
    <t>SALDANHA BAY MPT</t>
  </si>
  <si>
    <t>FRONT END LOADERS</t>
  </si>
  <si>
    <t>Industrial E-4J Rock Deep Tread</t>
  </si>
  <si>
    <t>Industrial Semi Slick Deep Tread</t>
  </si>
  <si>
    <t>Loader L-5 Rock Extra Deep Tread</t>
  </si>
  <si>
    <t>285/70 R19.5 (tubeless)</t>
  </si>
  <si>
    <t>18.00-25 E4 (40 Ply) (Tubeless)</t>
  </si>
  <si>
    <t>16.00-25 E4 Container master (Tubeless)</t>
  </si>
  <si>
    <t>12R 22.5 (tubeless)</t>
  </si>
  <si>
    <t>310/80 R22.5 (tubeless)</t>
  </si>
  <si>
    <t>385/65 R22.5 (tubeless)</t>
  </si>
  <si>
    <t>12.00x20:20PLY E-3 INDUSTRIAL (tube)</t>
  </si>
  <si>
    <t>600 X 9 PNEUMATIC (tubeless)</t>
  </si>
  <si>
    <t>3.00x15:14PLY INDUSTRIAL (tubeless)</t>
  </si>
  <si>
    <t>18.4-34 (tube)</t>
  </si>
  <si>
    <t>10.00-16 (tube)</t>
  </si>
  <si>
    <t xml:space="preserve">                                  16.00-25 Rear Tyre (tubeless)</t>
  </si>
  <si>
    <t>16.00-25 E4 Container master (tubeless)</t>
  </si>
  <si>
    <t>18.00-25 E4 (40 Ply) (tubeless)</t>
  </si>
  <si>
    <t>18.00-25 40 Ply E3 Industrial (tubeless)</t>
  </si>
  <si>
    <t>385x65 (tubeless)</t>
  </si>
  <si>
    <t>SUPPLY OF NEW INDUSTRIAL TYRES TO TRANSNET SOC LTD (REG.NO 1990/000900/30) OPERATING AS TRANSNET PORT TERMINALS (HEREINAFTER REFERRED TO AS “TPT”), FOR THE PORTS OF CAPE TOWN AND SALDANHA TERMINALS ON AN “AS-AND-WHEN-REQUIRED” BASIS FOR A PERIOD OF FIVE (5) YEARS.</t>
  </si>
  <si>
    <t>18.00x25:40 PLY INDUSTRIAL:42t</t>
  </si>
  <si>
    <t>REACH STACKERS</t>
  </si>
  <si>
    <t>12.00-20 SOLID</t>
  </si>
  <si>
    <t xml:space="preserve">TRAILERS  </t>
  </si>
  <si>
    <t>N/A</t>
  </si>
  <si>
    <t>300-15 18 PLY /SOLID</t>
  </si>
  <si>
    <t>7.00 X 12: IMPORT SOLID / 12PLY</t>
  </si>
  <si>
    <t xml:space="preserve">FORKLIFT </t>
  </si>
  <si>
    <t>Terminal Tractor or similar</t>
  </si>
  <si>
    <t>300 X 80R22.5 TUBELESS (Normal hauler front/rear)</t>
  </si>
  <si>
    <t>18.00-25 TUBELESS (Used on rear of farm tractor "powerstar machine")</t>
  </si>
  <si>
    <t>10.50X16 PNEUMETIC (Used on front of farm tractor "powerstar machine")</t>
  </si>
  <si>
    <t xml:space="preserve">HAULERS </t>
  </si>
  <si>
    <t>MPT MAYDON WHARF "RORO Maydon Wharf"</t>
  </si>
  <si>
    <t>285/70 R19.5 TUBELESS</t>
  </si>
  <si>
    <t xml:space="preserve">Solid </t>
  </si>
  <si>
    <t xml:space="preserve">1200x20 SOLID  </t>
  </si>
  <si>
    <t xml:space="preserve">Smooth </t>
  </si>
  <si>
    <t xml:space="preserve">22 X 16 X 16 SOLID Tyre </t>
  </si>
  <si>
    <t>10.00-20:SOLID tyre!! (Tandem dual)</t>
  </si>
  <si>
    <t>TRAILERS (3 different types: 8 Single axle dual (4 tyres each); 23 Tandem Dual (8 tyres each); 8 Tri-axle (12 tyres each)</t>
  </si>
  <si>
    <t>1800 X 25 40PLY  40PR ( 78 MM TREAD DEPTH)</t>
  </si>
  <si>
    <t>3.00-15</t>
  </si>
  <si>
    <t xml:space="preserve">FORKLIFT 5TON </t>
  </si>
  <si>
    <t>310/80R22.5</t>
  </si>
  <si>
    <t>315 / 80 R22.5 TUBELESS (Normal hauler front/rear)</t>
  </si>
  <si>
    <t>300 /80R22.5 TUBELESS (Normal hauler front/rear)</t>
  </si>
  <si>
    <t>MPT DURBAN ("RORO - Point") (1200)</t>
  </si>
  <si>
    <t>MANLIFT TYRE SIZE</t>
  </si>
  <si>
    <t>COMPRESSOR TYRE SIZE</t>
  </si>
  <si>
    <t>12.00-20 solids</t>
  </si>
  <si>
    <t>10.00-20 solids</t>
  </si>
  <si>
    <t>EMPTY CONTAINER HANDLER</t>
  </si>
  <si>
    <t>RUBBER TYRE GANTRY'S</t>
  </si>
  <si>
    <t>7,50 X 15 SOLID</t>
  </si>
  <si>
    <t>31,00 X 10 - 20 SOLID</t>
  </si>
  <si>
    <t>SKID STEER LOADERS</t>
  </si>
  <si>
    <t>16x6-8</t>
  </si>
  <si>
    <t xml:space="preserve">        SWEEPERS</t>
  </si>
  <si>
    <t>Solid/Tweel</t>
  </si>
  <si>
    <t>Solid / Tweel (Test)</t>
  </si>
  <si>
    <t>355-55 solids</t>
  </si>
  <si>
    <t xml:space="preserve">            MANLIFTS</t>
  </si>
  <si>
    <t xml:space="preserve">12.00-20 solid </t>
  </si>
  <si>
    <t xml:space="preserve">           TRAILERS</t>
  </si>
  <si>
    <t xml:space="preserve">           FORKLIFT</t>
  </si>
  <si>
    <t xml:space="preserve">           REACH STACKER</t>
  </si>
  <si>
    <t xml:space="preserve">           STRADDLE CARRIERS</t>
  </si>
  <si>
    <t>SUPPLY OF NEW INDUSTRIAL TYRES TO TRANSNET SOC LTD (REG.NO 1990/000900/30) OPERATING AS TRANSNET PORT TERMINALS (HEREINAFTER REFERRED TO AS “TPT”), FOR THE PORTS OF RICHARDS BAY, DURBAN TERMINALS ON AN “AS-AND-WHEN-REQUIRED” BASIS FOR A PERIOD OF FIVE (5) YEARS.</t>
  </si>
  <si>
    <t>RICHARDS BAY MPT</t>
  </si>
  <si>
    <t>REACH STACKERS
2 types:</t>
  </si>
  <si>
    <t>TRAILERS   5 types:</t>
  </si>
  <si>
    <t>MOBILE HARBOUR CRANES 1 type:</t>
  </si>
  <si>
    <t>RHT 2 or similar</t>
  </si>
  <si>
    <t>TRACTORS "Bell Shunting"</t>
  </si>
  <si>
    <t>BOB CAT</t>
  </si>
  <si>
    <t>1600R25 CONTAINER HANDLER INDUSTRIAL New</t>
  </si>
  <si>
    <t>1400R24 CONTAINER HANDLER INDUSTRIAL VCHD (Radial)</t>
  </si>
  <si>
    <t xml:space="preserve">1800 X 25 </t>
  </si>
  <si>
    <t>1600 X 25 (30 TON)</t>
  </si>
  <si>
    <t>Pneumatic Radial</t>
  </si>
  <si>
    <t>10.00 X 20 (10 TON)</t>
  </si>
  <si>
    <t>LUG or similar (Pneumatic Crossply)</t>
  </si>
  <si>
    <t>8.25 X 15 X 14 PLY</t>
  </si>
  <si>
    <t>Solid</t>
  </si>
  <si>
    <t>1200-24</t>
  </si>
  <si>
    <t>LUG or similar (Pneumatic Radial)</t>
  </si>
  <si>
    <t xml:space="preserve">700X12   </t>
  </si>
  <si>
    <t>EAST LONDON</t>
  </si>
  <si>
    <t>SUPPLY OF NEW INDUSTRIAL TYRES TO TRANSNET SOC LTD (REG.NO 1990/000900/30) OPERATING AS TRANSNET PORT TERMINALS (HEREINAFTER REFERRED TO AS “TPT”), FOR THE PORTS OF EAST LONDON TERMINALS ON AN “AS-AND-WHEN-REQUIRED” BASIS FOR A PERIOD OF FIVE (5) YEARS.</t>
  </si>
  <si>
    <t>NGQURA</t>
  </si>
  <si>
    <t>700X12</t>
  </si>
  <si>
    <t>LUG or similar (Solid)</t>
  </si>
  <si>
    <t>500X8</t>
  </si>
  <si>
    <t>FERRARI HAULERS</t>
  </si>
  <si>
    <t>300/80R22.5  (Radial)</t>
  </si>
  <si>
    <t>12R22.5 (Radial)</t>
  </si>
  <si>
    <t>RTG-RUBBER TYRE GANTRY</t>
  </si>
  <si>
    <t>1800 X 25 INDUSTRIAL  (E4)</t>
  </si>
  <si>
    <t>1800 X 25 E-4 40PLY INDUSTRIAL DEEP TREAD (E4)</t>
  </si>
  <si>
    <t xml:space="preserve">TRACTOR-DEZZI HAULER </t>
  </si>
  <si>
    <t>18,4/15-34:10PLY HAULAGE - Drive Axle</t>
  </si>
  <si>
    <t>10.50-16 - Steer Axle  (L4)</t>
  </si>
  <si>
    <t>TRAILER BATHTUB</t>
  </si>
  <si>
    <t>300/80R22.5 (industrial pneumatit radial)</t>
  </si>
  <si>
    <t>385/65R22.5  (industrial pneumatit radial)</t>
  </si>
  <si>
    <t>1800 X 33 DEEP TREAD INDUSTRIAL</t>
  </si>
  <si>
    <t xml:space="preserve">KALMAR LIFT TRUCKS (Empty Container Handler) </t>
  </si>
  <si>
    <t>1400R24  (Cross Ply  INDUSTRIAL)</t>
  </si>
  <si>
    <t>1400x24  (E4)</t>
  </si>
  <si>
    <t>1800x25  (E4)</t>
  </si>
  <si>
    <t>PORT ELIZABETH Container Terminal (3100)</t>
  </si>
  <si>
    <t>1600R25   CONTAINER HANDLER INDUSTRIAL New</t>
  </si>
  <si>
    <t>Tyre, Pneumatic, Type: New, Commercial Size: 16.00R25, Air retention method: Tubeless, Application: Industrial, Tread Style: EV4R, Load Rating: 200A5***, Industrial Code: IND-4, Rim Width and Flange Height: 11.25-25 / 2.0, Section width: 430mm, Outer Diameter: 1532mm, Rolling circumference: 4618mm, Tread depth: 50mm</t>
  </si>
  <si>
    <t>450/95R25   CONTAINER HANDLER INDUSTRIAL New</t>
  </si>
  <si>
    <t>Tyre, Pneumatic, Type: New, Commercial Size: 450/95R25, Air retention method: Tubeless, Application: Industrial, Tread Style: XStraddle2, Special Features: 2 Star, Load Rating: 202A7</t>
  </si>
  <si>
    <t>BATH TUB TRAILERS</t>
  </si>
  <si>
    <t xml:space="preserve">310/80R22.5  </t>
  </si>
  <si>
    <t>10.00-20 solids (8 inch rim)</t>
  </si>
  <si>
    <t>12R22.5</t>
  </si>
  <si>
    <t xml:space="preserve">300-15:   INDUSTRIAL  </t>
  </si>
  <si>
    <t xml:space="preserve">LUG or similar  Industrial Pneumatic </t>
  </si>
  <si>
    <t>7.00-12: INDUSTRIAL (SOLID)</t>
  </si>
  <si>
    <t>LUG or similar solid</t>
  </si>
  <si>
    <t xml:space="preserve">8.25-15:  INDUSTRIAL </t>
  </si>
  <si>
    <t>LUG or similar Industrial pneumatic</t>
  </si>
  <si>
    <t>28X9-15:  INDUSTRIAL (SOLID)</t>
  </si>
  <si>
    <t xml:space="preserve">6.00-9:  INDUSTRIAL </t>
  </si>
  <si>
    <t>650x10 :14 Ply INDUSTRIAL (SOLID)</t>
  </si>
  <si>
    <t xml:space="preserve">OTHERS: </t>
  </si>
  <si>
    <t xml:space="preserve">185/65R14 </t>
  </si>
  <si>
    <t>195/70 R15</t>
  </si>
  <si>
    <t xml:space="preserve">195/65R14 </t>
  </si>
  <si>
    <t xml:space="preserve">185/60R13  </t>
  </si>
  <si>
    <t xml:space="preserve">815/65x15 </t>
  </si>
  <si>
    <t>165/80R13</t>
  </si>
  <si>
    <t>MOBILE HABOUR CRANE</t>
  </si>
  <si>
    <t>285/70 R19,5 Hybrid HT3 K110</t>
  </si>
  <si>
    <t>285/70 R19,5 ,150/148K TL HT3 LR:K M+S</t>
  </si>
  <si>
    <t>PORT ELIZABETH MPT (3200)</t>
  </si>
  <si>
    <t>Haulers</t>
  </si>
  <si>
    <t xml:space="preserve">310/80R22.5 </t>
  </si>
  <si>
    <t>1200x20</t>
  </si>
  <si>
    <t>1200x24</t>
  </si>
  <si>
    <t>1100x20</t>
  </si>
  <si>
    <t>1000x20 (8 inch Rim)</t>
  </si>
  <si>
    <t xml:space="preserve">825x16 </t>
  </si>
  <si>
    <t>OTHER</t>
  </si>
  <si>
    <t>20.5x25  (Pay Loader)</t>
  </si>
  <si>
    <t>11R22.5</t>
  </si>
  <si>
    <t>750X16</t>
  </si>
  <si>
    <t>10x16.5   (L4)</t>
  </si>
  <si>
    <t>700X15</t>
  </si>
  <si>
    <t>10.5/80 R18</t>
  </si>
  <si>
    <t>Radial</t>
  </si>
  <si>
    <t>205/65 R15  (Commercial vehicle)</t>
  </si>
  <si>
    <t>16.9X28  ( Tractor Farming)</t>
  </si>
  <si>
    <t>175/65 R14</t>
  </si>
  <si>
    <t>FORKLIFT PNEUMATIC TYRES</t>
  </si>
  <si>
    <t>700x12</t>
  </si>
  <si>
    <t>750x16</t>
  </si>
  <si>
    <t>1000x20</t>
  </si>
  <si>
    <t>16.00R25  ( CONTAINER HANDLER INDUSTRIAL )</t>
  </si>
  <si>
    <t xml:space="preserve">                   14.00-24 Container master (tubeless)</t>
  </si>
  <si>
    <t>14.00-24 Container master (tubeless)</t>
  </si>
  <si>
    <t>16.00-25 Tyre (tubeless)</t>
  </si>
  <si>
    <t>195R14C (tubeless)</t>
  </si>
  <si>
    <t>Size: 480/95R25
Application: Twin lift machines
Air Retention Method: Tubeless</t>
  </si>
  <si>
    <t>Size: 450/95R25
Application: Single Lift Machines
Air Retention Method: Tubeless, Tread Style: XStraddle2</t>
  </si>
  <si>
    <t>310/80R22.5 Tubeless</t>
  </si>
  <si>
    <t xml:space="preserve">                    12R22.5:T/LESS 16PLY HIGHWAY Tubless</t>
  </si>
  <si>
    <t xml:space="preserve">                    12.00-20 Solid</t>
  </si>
  <si>
    <t xml:space="preserve">                   1400X24 INDUSTRIAL Tubless</t>
  </si>
  <si>
    <t>1800R33 DEEP TREAD Tubless</t>
  </si>
  <si>
    <t>1800 X 25 40PLY E-3 INDUSTRIAL Tubless</t>
  </si>
  <si>
    <t>7.00-12 Solid</t>
  </si>
  <si>
    <t>1400-20 Solid</t>
  </si>
  <si>
    <t>1200X20, 20 PLY  TUBLESS</t>
  </si>
  <si>
    <t xml:space="preserve">10.00-20 solid </t>
  </si>
  <si>
    <t>12R22.5  Tubless</t>
  </si>
  <si>
    <t>385/65R22.5 tubeless</t>
  </si>
  <si>
    <t>400-8 tubless</t>
  </si>
  <si>
    <t>12.00-20 solid</t>
  </si>
  <si>
    <t>310/80R22.5 Tubleless</t>
  </si>
  <si>
    <t>12R22.5:T/LESS 16PLY HIGHWAY Tubless</t>
  </si>
  <si>
    <t>1800 X 25 INDUSTRIAL E3  TUBLESS</t>
  </si>
  <si>
    <t>1800 X 25 E-4 40PLY INDUSTRIAL DEEP TREAD TUBLESS</t>
  </si>
  <si>
    <t>1200X20 INDUSTRIAL  Solid</t>
  </si>
  <si>
    <t>1400X24 INDUSTRIAL tubless</t>
  </si>
  <si>
    <t>1800R33 DEEP TREAD tubless</t>
  </si>
  <si>
    <t>1800-33 INUDUSTRIAL IDU tubless</t>
  </si>
  <si>
    <t>3.00-15 TUBLESS</t>
  </si>
  <si>
    <t>8/25/15 TUBLESS</t>
  </si>
  <si>
    <t>1200X20, 20 PLY TUBLESS</t>
  </si>
  <si>
    <t>195R 14C tubless</t>
  </si>
  <si>
    <t>RAPID EFFIVAN</t>
  </si>
  <si>
    <t>106Q/104</t>
  </si>
  <si>
    <t>15/625 tubless</t>
  </si>
  <si>
    <t>OUTRIGGER</t>
  </si>
  <si>
    <t>1400/</t>
  </si>
  <si>
    <t>310/80R25 Tubless</t>
  </si>
  <si>
    <t xml:space="preserve">FORKLIFT (4 types - see below) </t>
  </si>
  <si>
    <t>Type 1: 42ton;  18.00x25 Tubless</t>
  </si>
  <si>
    <t>Type 2: 32ton; 16.00x25 Tubless</t>
  </si>
  <si>
    <t>Type 1: Kalmar; 18.00X25X40 PLY INDUSTRIAL Tubless</t>
  </si>
  <si>
    <t>Type 2: Sany; 18.00X25X40 PLY INDUSTRIAL Tubless</t>
  </si>
  <si>
    <t>Type 2: 60 "TAP" Trailer, '310/80R25 Tubless</t>
  </si>
  <si>
    <t>Type 3: 75 TON trailer,  385/65R22.5 Tubless</t>
  </si>
  <si>
    <t>Type 5: 90 "TAP" trailer (3 skips),  310/80R22.5 Tubless</t>
  </si>
  <si>
    <t>Type 1: Lieber, 285/70R19.5 Tubless</t>
  </si>
  <si>
    <t>31.00x10-20 Tubless</t>
  </si>
  <si>
    <t>18.4 X 34 X 10 PLY (Rear axle) and 18.4-34 Tube</t>
  </si>
  <si>
    <t>1000 X 16 X 6 PLY (Front axle) Tube</t>
  </si>
  <si>
    <t>Type 4: 90 ton trailer (2 skips), 12.00-20solid &amp; 12.00-20 pneumatic Tube</t>
  </si>
  <si>
    <t>Type 1: 40 TON TRAILER,  10.00X20 X14 PLY Tube</t>
  </si>
  <si>
    <t>Type 3: 18ton;12.00-20 Tube</t>
  </si>
  <si>
    <t xml:space="preserve">EASTERN CAPE  ( EAST LONDON, NGQURA,PE CT AND PE MPT ) NEW TYRE   </t>
  </si>
  <si>
    <t xml:space="preserve">KZN PORTS  ( PIER 1, PIER2,RORO,MAYDON WHARF AND RICHARD BAY PORTS ) NEW TYRE   </t>
  </si>
  <si>
    <t xml:space="preserve">WESTERN CAPE REGION ( CTCT,CTMPT AND SALDANHA BAY PORTS ) NEW TYRE                     </t>
  </si>
  <si>
    <t>Type 4: 8ton;  9.00x20 Tube</t>
  </si>
  <si>
    <t>Zowin or similar</t>
  </si>
  <si>
    <t>Annual Estimated usage</t>
  </si>
  <si>
    <t xml:space="preserve">Material numbers </t>
  </si>
  <si>
    <t xml:space="preserve">  Xstraddle2 or EV4C or EV4R or VCHD or similar</t>
  </si>
  <si>
    <t xml:space="preserve">Not A Stock Item </t>
  </si>
  <si>
    <t>12R22.5 (Normal hauler front/rear) T/LESS 16PLY</t>
  </si>
  <si>
    <t>Type 1: 10.00-20:SOLID tyre!! (Tandem dual)</t>
  </si>
  <si>
    <t xml:space="preserve">Type 3:1200x20 SOLID  </t>
  </si>
  <si>
    <t xml:space="preserve">Type 2: 22 X 16 X 16 SOLID Tyre </t>
  </si>
  <si>
    <t>TRAILERS (3 different types)</t>
  </si>
  <si>
    <t>DURBAN CONTAINER TERMINAL PIER 1</t>
  </si>
  <si>
    <t>DURBAN CONTAINER TERMINAL PIER 2</t>
  </si>
  <si>
    <t>Farm tractors "powerstar" (4)</t>
  </si>
  <si>
    <t>HAULERS (25 Normal Haulers (6 tyres each)</t>
  </si>
  <si>
    <t>1000KPa</t>
  </si>
  <si>
    <t>800KPa</t>
  </si>
  <si>
    <t>600KPa</t>
  </si>
  <si>
    <t>220KPa</t>
  </si>
  <si>
    <t>1000 kPa</t>
  </si>
  <si>
    <t xml:space="preserve">800 kPa </t>
  </si>
  <si>
    <t xml:space="preserve">830 kPa </t>
  </si>
  <si>
    <t>100kPa</t>
  </si>
  <si>
    <t>800kpa</t>
  </si>
  <si>
    <t>1000kpa</t>
  </si>
  <si>
    <t>600 kPa</t>
  </si>
  <si>
    <t>450 kPa</t>
  </si>
  <si>
    <t>7.00-12 solid</t>
  </si>
  <si>
    <t>800kPA</t>
  </si>
  <si>
    <t>1000kPA</t>
  </si>
  <si>
    <t>Not stock item</t>
  </si>
  <si>
    <t xml:space="preserve">                    12R22.5: (16PLY HIGHWAY)</t>
  </si>
  <si>
    <t xml:space="preserve">                     12R22.5</t>
  </si>
  <si>
    <t>300kPA</t>
  </si>
  <si>
    <t>1000KPA</t>
  </si>
  <si>
    <t>450KPA</t>
  </si>
  <si>
    <t>800KPA</t>
  </si>
  <si>
    <t>450kPA</t>
  </si>
  <si>
    <t xml:space="preserve">Annual Safety Stock </t>
  </si>
  <si>
    <t>FORKLIFTS (6 types - see below)</t>
  </si>
  <si>
    <t>Type 1: Terex 42ton; 18.00-25 Front Tyre (tubeless)</t>
  </si>
  <si>
    <t>Industrial E-4 Rock Deep Tread
Advance E-4J or equivalent</t>
  </si>
  <si>
    <t xml:space="preserve">                                    18.00-25 Rear Tyre (tubeless)</t>
  </si>
  <si>
    <t>Type 2: Terex 32ton; 16.00-25 Front Tyre (tubeless)</t>
  </si>
  <si>
    <t xml:space="preserve">                                    16.00-25 Rear Tyre (tubeless)</t>
  </si>
  <si>
    <t>Type 3: Sany 32ton; 16.00-25 Front Tyre (tubeless)</t>
  </si>
  <si>
    <t>Type 4: Sany 18ton; 14.00-24 Front Tyre (tubeless)</t>
  </si>
  <si>
    <t xml:space="preserve">                                  14.00-24 Rear Tyre (tubeless)</t>
  </si>
  <si>
    <t>Type 5: Hyundai 13ton; 10.00-20 (tube type)</t>
  </si>
  <si>
    <t>Heavy Duty Extra Wall Nylon NHS
Advance SST or equivalent</t>
  </si>
  <si>
    <t>Type 6: Toyota 4ton; 300-15 (8.00) Front Tyre (solid)</t>
  </si>
  <si>
    <t>ST2 Solid
Standard Tyres ST2000 or equivalent</t>
  </si>
  <si>
    <t xml:space="preserve">                                    7.00-12 (5.00) Rear Tyre (solid)</t>
  </si>
  <si>
    <t>Hyundai HL770-9S: 26.5-25 (tubeless)</t>
  </si>
  <si>
    <t>Terberg Hauler; 310/80 R22.5 (tubeless)</t>
  </si>
  <si>
    <t>Industrial IND-4 Long Haul
TractorMaster or equivalent</t>
  </si>
  <si>
    <t>TRACTORS</t>
  </si>
  <si>
    <t>Bell Powerstar Tractor; 10.50-16 Front Tyres (tube type)</t>
  </si>
  <si>
    <t>Land/Road/Farm ZS
Firestone or equivalent</t>
  </si>
  <si>
    <t xml:space="preserve">                                                  18.00-25 Rear Tyres (tubeless)</t>
  </si>
  <si>
    <t>Heavy Duty Road Haulage STD
Firestone or equivalent</t>
  </si>
  <si>
    <t>SWEEPER TRUCKS</t>
  </si>
  <si>
    <t>Dulevo 200 Quattro; 7.00 R12 (tubeless)</t>
  </si>
  <si>
    <t>ContiRV20 or equivalent</t>
  </si>
  <si>
    <t>Mercedes Atego 1517; 11 R22.5 (tubeless)</t>
  </si>
  <si>
    <t>On/Off Highway
Bridgestone M840 or equivalent</t>
  </si>
  <si>
    <t>VACUUM TRUCKS</t>
  </si>
  <si>
    <t>Mercedes Actross 3331; 315/80 R22.5 (tubeless)</t>
  </si>
  <si>
    <t>Long Haul
Kapsen HS101 or equivalent</t>
  </si>
  <si>
    <t>Bobcat S650; 12-16.5 (tubeless)</t>
  </si>
  <si>
    <t>Heavy Duty Skid Steer Loader / L-5 Rock Extra Deep Tread</t>
  </si>
  <si>
    <t>DIESEL BOWSERS</t>
  </si>
  <si>
    <t>Nissan Diesel 95 Bowser Truck; 10.00-20 (tubeless)</t>
  </si>
  <si>
    <t>Long Haul
Firestone Long Hauler 497 or equivalent</t>
  </si>
  <si>
    <t>MOBILE HOPPERS</t>
  </si>
  <si>
    <t>Mobile Hopper 30m3 (Transnet Engineering); 12 R22.5 (tubeless)</t>
  </si>
  <si>
    <t>Highway
Firestone HP3000-super or equivalent</t>
  </si>
  <si>
    <t>Pneumatic Trailer (Transnet Engineering); 310/80 R22.5 (tubeless)</t>
  </si>
  <si>
    <t>AERIAL LIFTS</t>
  </si>
  <si>
    <t>Genie Z-45 Articulated Boom Lift; 355/55 D625 (tubeless)</t>
  </si>
  <si>
    <t>D625 Heavy Duty All Weather Outrigger</t>
  </si>
  <si>
    <t>TRAILER MOUNTED EQUIPMENT</t>
  </si>
  <si>
    <t>Mobile Generator; 195 R14 (tubeless)</t>
  </si>
  <si>
    <t>Light Truck (LT)
DK218 or equivalent</t>
  </si>
  <si>
    <t>Mobile Ablutions; 155/80 R13 (tubeless)</t>
  </si>
  <si>
    <t>DK106 or equivalent</t>
  </si>
  <si>
    <t>Mobile Pressure Washer; 195 R14 (tubeless)</t>
  </si>
  <si>
    <t>MOBILE SHIPLOADERS</t>
  </si>
  <si>
    <t>14.00-24 (tubeless)</t>
  </si>
  <si>
    <t>16.00-25 (tubeless)</t>
  </si>
  <si>
    <t>18.00-25 (tubeless)</t>
  </si>
  <si>
    <t>Industrial E-4 Rock Deep Tread
Advance E-4J equivalent</t>
  </si>
  <si>
    <t>1150kPA</t>
  </si>
  <si>
    <t>1175kPA</t>
  </si>
  <si>
    <t>1175KPA</t>
  </si>
  <si>
    <t>1100kPA</t>
  </si>
  <si>
    <t>475kPA</t>
  </si>
  <si>
    <t>690kPA</t>
  </si>
  <si>
    <t>830kPA</t>
  </si>
  <si>
    <t>860kPA</t>
  </si>
  <si>
    <t>550kPA</t>
  </si>
  <si>
    <t>520kPA</t>
  </si>
  <si>
    <t>250kPA</t>
  </si>
  <si>
    <t>Pressure Specification (KPA)</t>
  </si>
  <si>
    <t xml:space="preserve">PRESSURE SPECIFICATIONS (KPA) </t>
  </si>
  <si>
    <t>PRESSURE SPECIFICATIONS  (KPA)</t>
  </si>
  <si>
    <t>5-Year Estimated usage</t>
  </si>
  <si>
    <t>Tyre Removal Unit Cost</t>
  </si>
  <si>
    <t>New Tyre Supply Unit Cost</t>
  </si>
  <si>
    <t>New Tyre Supply Annual Nett Price  consumption Excl. VAT</t>
  </si>
  <si>
    <t>New Tyre Supply 5-Year Nett Price  consumption Excl. VAT</t>
  </si>
  <si>
    <t>Tyre Removal Annual Nett Price  Estimate Excl. VAT</t>
  </si>
  <si>
    <t>Tyre Removal 5-Year Nett Price  Estimate Excl. VAT</t>
  </si>
  <si>
    <t>5-Year Tyre Removal  Estimate</t>
  </si>
  <si>
    <t>Annual Tyre Removal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</si>
</sst>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theme="1" tint="0.249977111117893"/>
      <name val="Tahoma"/>
      <family val="2"/>
    </font>
    <font>
      <b/>
      <sz val="12"/>
      <name val="Tahoma"/>
      <family val="2"/>
    </font>
    <font>
      <sz val="12"/>
      <color theme="1" tint="4.9989318521683403E-2"/>
      <name val="Tahoma"/>
      <family val="2"/>
    </font>
    <font>
      <sz val="12"/>
      <color rgb="FFFF0000"/>
      <name val="Tahoma"/>
      <family val="2"/>
    </font>
    <font>
      <sz val="12"/>
      <color theme="1" tint="0.1499984740745262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theme="1" tint="0.249977111117893"/>
      <name val="Tahoma"/>
      <family val="2"/>
    </font>
    <font>
      <b/>
      <sz val="12"/>
      <color theme="1" tint="0.249977111117893"/>
      <name val="Tahoma"/>
      <family val="2"/>
    </font>
    <font>
      <sz val="10"/>
      <color theme="1" tint="4.9989318521683403E-2"/>
      <name val="Tahoma"/>
      <family val="2"/>
    </font>
    <font>
      <sz val="8"/>
      <name val="Calibri"/>
      <family val="2"/>
      <scheme val="minor"/>
    </font>
    <font>
      <sz val="12"/>
      <color indexed="8"/>
      <name val="Tahoma"/>
      <family val="2"/>
    </font>
    <font>
      <b/>
      <sz val="11"/>
      <name val="Tahoma"/>
      <family val="2"/>
    </font>
    <font>
      <b/>
      <sz val="12"/>
      <color theme="1" tint="0.14999847407452621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Tahoma"/>
      <family val="2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0">
    <xf numFmtId="0" fontId="0" fillId="0" borderId="0" xfId="0"/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39" xfId="0" applyFont="1" applyFill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9" fillId="0" borderId="0" xfId="0" applyFont="1" applyProtection="1"/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16" fillId="0" borderId="36" xfId="0" applyFont="1" applyBorder="1" applyAlignment="1" applyProtection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</xf>
    <xf numFmtId="0" fontId="4" fillId="3" borderId="8" xfId="0" applyFont="1" applyFill="1" applyBorder="1" applyProtection="1"/>
    <xf numFmtId="0" fontId="8" fillId="3" borderId="9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8" fillId="4" borderId="9" xfId="0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left" indent="10"/>
    </xf>
    <xf numFmtId="0" fontId="8" fillId="3" borderId="1" xfId="0" applyFont="1" applyFill="1" applyBorder="1" applyAlignment="1" applyProtection="1">
      <alignment horizontal="center" vertical="center"/>
    </xf>
    <xf numFmtId="1" fontId="8" fillId="3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left" indent="3"/>
    </xf>
    <xf numFmtId="0" fontId="8" fillId="3" borderId="5" xfId="0" applyFont="1" applyFill="1" applyBorder="1" applyAlignment="1" applyProtection="1">
      <alignment horizontal="left" indent="10"/>
    </xf>
    <xf numFmtId="0" fontId="8" fillId="3" borderId="6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left" indent="3"/>
    </xf>
    <xf numFmtId="0" fontId="4" fillId="3" borderId="3" xfId="0" applyFont="1" applyFill="1" applyBorder="1" applyProtection="1"/>
    <xf numFmtId="0" fontId="8" fillId="3" borderId="3" xfId="0" applyFont="1" applyFill="1" applyBorder="1" applyAlignment="1" applyProtection="1">
      <alignment horizontal="left" vertical="center" indent="10"/>
    </xf>
    <xf numFmtId="0" fontId="8" fillId="4" borderId="6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left" indent="10"/>
    </xf>
    <xf numFmtId="0" fontId="8" fillId="3" borderId="3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 vertical="center" indent="10"/>
    </xf>
    <xf numFmtId="0" fontId="8" fillId="3" borderId="3" xfId="0" applyFont="1" applyFill="1" applyBorder="1" applyAlignment="1" applyProtection="1">
      <alignment horizontal="center"/>
    </xf>
    <xf numFmtId="0" fontId="8" fillId="3" borderId="21" xfId="0" applyFont="1" applyFill="1" applyBorder="1" applyAlignment="1" applyProtection="1">
      <alignment horizontal="left" indent="10"/>
    </xf>
    <xf numFmtId="0" fontId="8" fillId="3" borderId="18" xfId="0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left"/>
    </xf>
    <xf numFmtId="1" fontId="8" fillId="3" borderId="6" xfId="0" applyNumberFormat="1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24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20" fillId="0" borderId="0" xfId="0" applyFont="1" applyProtection="1"/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8" fillId="3" borderId="23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/>
    </xf>
    <xf numFmtId="1" fontId="10" fillId="5" borderId="2" xfId="0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left" vertic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left" vertical="center" indent="6"/>
    </xf>
    <xf numFmtId="0" fontId="4" fillId="3" borderId="3" xfId="0" applyFont="1" applyFill="1" applyBorder="1" applyAlignment="1" applyProtection="1">
      <alignment horizontal="left" vertical="center" indent="4"/>
    </xf>
    <xf numFmtId="0" fontId="4" fillId="3" borderId="3" xfId="0" applyFont="1" applyFill="1" applyBorder="1" applyAlignment="1" applyProtection="1">
      <alignment horizontal="left" vertical="center"/>
    </xf>
    <xf numFmtId="0" fontId="8" fillId="3" borderId="3" xfId="0" applyFont="1" applyFill="1" applyBorder="1" applyAlignment="1" applyProtection="1">
      <alignment horizontal="left" vertical="center" indent="4"/>
    </xf>
    <xf numFmtId="0" fontId="8" fillId="3" borderId="2" xfId="0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left" vertical="center" indent="9"/>
    </xf>
    <xf numFmtId="0" fontId="8" fillId="3" borderId="3" xfId="0" applyFont="1" applyFill="1" applyBorder="1" applyAlignment="1" applyProtection="1">
      <alignment horizontal="left" indent="9"/>
    </xf>
    <xf numFmtId="0" fontId="8" fillId="3" borderId="17" xfId="0" applyFont="1" applyFill="1" applyBorder="1" applyAlignment="1" applyProtection="1">
      <alignment horizontal="left" indent="6"/>
    </xf>
    <xf numFmtId="0" fontId="8" fillId="3" borderId="21" xfId="0" applyFont="1" applyFill="1" applyBorder="1" applyAlignment="1" applyProtection="1">
      <alignment horizontal="left" indent="8"/>
    </xf>
    <xf numFmtId="0" fontId="10" fillId="5" borderId="18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vertical="center"/>
    </xf>
    <xf numFmtId="0" fontId="8" fillId="3" borderId="20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left" vertical="center" indent="7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1" fontId="9" fillId="5" borderId="2" xfId="0" applyNumberFormat="1" applyFont="1" applyFill="1" applyBorder="1" applyAlignment="1" applyProtection="1">
      <alignment horizontal="center" vertical="center" wrapText="1"/>
    </xf>
    <xf numFmtId="1" fontId="9" fillId="5" borderId="1" xfId="0" applyNumberFormat="1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left" indent="6"/>
    </xf>
    <xf numFmtId="1" fontId="9" fillId="3" borderId="1" xfId="0" applyNumberFormat="1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1" fontId="8" fillId="3" borderId="1" xfId="0" applyNumberFormat="1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left" indent="6"/>
    </xf>
    <xf numFmtId="0" fontId="8" fillId="3" borderId="22" xfId="0" applyFont="1" applyFill="1" applyBorder="1" applyAlignment="1" applyProtection="1">
      <alignment horizontal="center"/>
    </xf>
    <xf numFmtId="0" fontId="4" fillId="2" borderId="37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indent="3"/>
    </xf>
    <xf numFmtId="0" fontId="4" fillId="0" borderId="1" xfId="0" applyFont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left" wrapText="1" indent="6"/>
    </xf>
    <xf numFmtId="0" fontId="9" fillId="0" borderId="1" xfId="0" applyFont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 indent="6"/>
    </xf>
    <xf numFmtId="0" fontId="8" fillId="3" borderId="1" xfId="0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5" fillId="3" borderId="9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left" vertical="center" wrapText="1" indent="13"/>
    </xf>
    <xf numFmtId="0" fontId="5" fillId="3" borderId="1" xfId="0" applyFont="1" applyFill="1" applyBorder="1" applyAlignment="1" applyProtection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left" vertical="center" indent="13"/>
    </xf>
    <xf numFmtId="0" fontId="13" fillId="3" borderId="1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left" indent="13"/>
    </xf>
    <xf numFmtId="0" fontId="5" fillId="3" borderId="3" xfId="0" applyFont="1" applyFill="1" applyBorder="1" applyAlignment="1" applyProtection="1">
      <alignment horizontal="left" indent="13"/>
    </xf>
    <xf numFmtId="2" fontId="13" fillId="3" borderId="1" xfId="0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left" indent="12"/>
    </xf>
    <xf numFmtId="0" fontId="8" fillId="3" borderId="21" xfId="0" applyFont="1" applyFill="1" applyBorder="1" applyAlignment="1" applyProtection="1">
      <alignment horizontal="left" indent="12"/>
    </xf>
    <xf numFmtId="0" fontId="5" fillId="3" borderId="18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8" fillId="4" borderId="18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left" vertical="center" indent="4"/>
    </xf>
    <xf numFmtId="0" fontId="8" fillId="3" borderId="3" xfId="0" applyFont="1" applyFill="1" applyBorder="1" applyAlignment="1" applyProtection="1">
      <alignment horizontal="left" vertical="center" indent="12"/>
    </xf>
    <xf numFmtId="0" fontId="8" fillId="3" borderId="3" xfId="0" applyFont="1" applyFill="1" applyBorder="1" applyAlignment="1" applyProtection="1">
      <alignment horizontal="left" indent="12"/>
    </xf>
    <xf numFmtId="0" fontId="4" fillId="3" borderId="3" xfId="0" applyFont="1" applyFill="1" applyBorder="1" applyAlignment="1" applyProtection="1">
      <alignment horizontal="left" vertical="center" indent="3"/>
    </xf>
    <xf numFmtId="0" fontId="2" fillId="5" borderId="1" xfId="0" applyFont="1" applyFill="1" applyBorder="1" applyAlignment="1" applyProtection="1">
      <alignment horizontal="center" vertical="center"/>
    </xf>
    <xf numFmtId="0" fontId="9" fillId="3" borderId="0" xfId="0" applyFont="1" applyFill="1" applyProtection="1"/>
    <xf numFmtId="0" fontId="5" fillId="3" borderId="1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left" indent="12"/>
    </xf>
    <xf numFmtId="0" fontId="6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left" indent="2"/>
    </xf>
    <xf numFmtId="0" fontId="7" fillId="3" borderId="21" xfId="0" applyFont="1" applyFill="1" applyBorder="1" applyAlignment="1" applyProtection="1">
      <alignment horizontal="left" indent="12"/>
    </xf>
    <xf numFmtId="0" fontId="8" fillId="3" borderId="18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left" vertical="center" indent="12"/>
    </xf>
    <xf numFmtId="0" fontId="9" fillId="3" borderId="1" xfId="0" applyFont="1" applyFill="1" applyBorder="1" applyAlignment="1" applyProtection="1">
      <alignment horizontal="center" vertical="center"/>
    </xf>
    <xf numFmtId="1" fontId="9" fillId="3" borderId="1" xfId="0" applyNumberFormat="1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left" vertical="center" indent="13"/>
    </xf>
    <xf numFmtId="0" fontId="4" fillId="5" borderId="3" xfId="0" applyFont="1" applyFill="1" applyBorder="1" applyAlignment="1" applyProtection="1">
      <alignment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18" fillId="5" borderId="3" xfId="0" applyFont="1" applyFill="1" applyBorder="1" applyProtection="1"/>
    <xf numFmtId="0" fontId="3" fillId="3" borderId="1" xfId="0" applyFont="1" applyFill="1" applyBorder="1" applyAlignment="1" applyProtection="1">
      <alignment horizontal="center" vertical="center"/>
    </xf>
    <xf numFmtId="0" fontId="19" fillId="5" borderId="3" xfId="0" applyFont="1" applyFill="1" applyBorder="1" applyAlignment="1" applyProtection="1">
      <alignment vertical="center" wrapText="1"/>
    </xf>
    <xf numFmtId="0" fontId="9" fillId="5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/>
    </xf>
    <xf numFmtId="0" fontId="9" fillId="4" borderId="1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left" wrapText="1" indent="4"/>
    </xf>
    <xf numFmtId="0" fontId="8" fillId="5" borderId="3" xfId="0" applyFont="1" applyFill="1" applyBorder="1" applyAlignment="1" applyProtection="1">
      <alignment horizontal="left" vertical="center" indent="12"/>
    </xf>
    <xf numFmtId="0" fontId="4" fillId="3" borderId="3" xfId="0" applyFont="1" applyFill="1" applyBorder="1" applyAlignment="1" applyProtection="1">
      <alignment horizontal="left" indent="4"/>
    </xf>
    <xf numFmtId="0" fontId="8" fillId="3" borderId="21" xfId="0" applyFont="1" applyFill="1" applyBorder="1" applyAlignment="1" applyProtection="1">
      <alignment horizontal="left" indent="6"/>
    </xf>
    <xf numFmtId="0" fontId="12" fillId="3" borderId="8" xfId="0" applyFont="1" applyFill="1" applyBorder="1" applyAlignment="1" applyProtection="1">
      <alignment horizontal="left" indent="5"/>
    </xf>
    <xf numFmtId="0" fontId="11" fillId="3" borderId="9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left" indent="11"/>
    </xf>
    <xf numFmtId="0" fontId="11" fillId="3" borderId="1" xfId="0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left" indent="5"/>
    </xf>
    <xf numFmtId="0" fontId="12" fillId="3" borderId="3" xfId="0" applyFont="1" applyFill="1" applyBorder="1" applyAlignment="1" applyProtection="1">
      <alignment horizontal="left" indent="4"/>
    </xf>
    <xf numFmtId="0" fontId="11" fillId="3" borderId="3" xfId="0" applyFont="1" applyFill="1" applyBorder="1" applyAlignment="1" applyProtection="1">
      <alignment horizontal="left" indent="12"/>
    </xf>
    <xf numFmtId="0" fontId="11" fillId="3" borderId="5" xfId="0" applyFont="1" applyFill="1" applyBorder="1" applyAlignment="1" applyProtection="1">
      <alignment horizontal="left" indent="12"/>
    </xf>
    <xf numFmtId="0" fontId="11" fillId="3" borderId="6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center" vertical="center" wrapText="1"/>
    </xf>
    <xf numFmtId="0" fontId="11" fillId="3" borderId="3" xfId="0" quotePrefix="1" applyFont="1" applyFill="1" applyBorder="1" applyAlignment="1" applyProtection="1">
      <alignment horizontal="left" vertical="center" indent="13"/>
    </xf>
    <xf numFmtId="0" fontId="11" fillId="3" borderId="1" xfId="0" quotePrefix="1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left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left" wrapText="1" indent="12"/>
    </xf>
    <xf numFmtId="0" fontId="11" fillId="3" borderId="3" xfId="0" applyFont="1" applyFill="1" applyBorder="1" applyAlignment="1" applyProtection="1">
      <alignment horizontal="left" indent="6"/>
    </xf>
    <xf numFmtId="0" fontId="12" fillId="3" borderId="3" xfId="0" applyFont="1" applyFill="1" applyBorder="1" applyAlignment="1" applyProtection="1">
      <alignment horizontal="left" vertical="top" wrapText="1" indent="6"/>
    </xf>
    <xf numFmtId="0" fontId="11" fillId="3" borderId="3" xfId="0" applyFont="1" applyFill="1" applyBorder="1" applyAlignment="1" applyProtection="1">
      <alignment horizontal="left" vertical="center" indent="12"/>
    </xf>
    <xf numFmtId="0" fontId="12" fillId="3" borderId="3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center"/>
    </xf>
    <xf numFmtId="0" fontId="11" fillId="3" borderId="3" xfId="0" applyFont="1" applyFill="1" applyBorder="1" applyAlignment="1" applyProtection="1">
      <alignment horizontal="left" vertical="center" indent="11"/>
    </xf>
    <xf numFmtId="0" fontId="12" fillId="3" borderId="3" xfId="0" applyFont="1" applyFill="1" applyBorder="1" applyAlignment="1" applyProtection="1">
      <alignment horizontal="left" vertical="center" indent="4"/>
    </xf>
    <xf numFmtId="0" fontId="11" fillId="3" borderId="5" xfId="0" applyFont="1" applyFill="1" applyBorder="1" applyAlignment="1" applyProtection="1">
      <alignment horizontal="left" vertical="center" indent="11"/>
    </xf>
    <xf numFmtId="1" fontId="11" fillId="3" borderId="6" xfId="0" applyNumberFormat="1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8" fillId="4" borderId="33" xfId="0" applyFont="1" applyFill="1" applyBorder="1" applyAlignment="1" applyProtection="1">
      <alignment horizontal="center"/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8" fillId="3" borderId="33" xfId="0" applyFont="1" applyFill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8" fillId="4" borderId="34" xfId="0" applyFont="1" applyFill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3" borderId="35" xfId="0" applyFont="1" applyFill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/>
    <xf numFmtId="0" fontId="4" fillId="2" borderId="12" xfId="0" applyFont="1" applyFill="1" applyBorder="1" applyAlignment="1" applyProtection="1"/>
    <xf numFmtId="0" fontId="4" fillId="2" borderId="13" xfId="0" applyFont="1" applyFill="1" applyBorder="1" applyAlignment="1" applyProtection="1"/>
    <xf numFmtId="0" fontId="9" fillId="0" borderId="10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8" fillId="4" borderId="34" xfId="0" applyFont="1" applyFill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9" fillId="0" borderId="19" xfId="0" applyFont="1" applyBorder="1" applyProtection="1"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8" fillId="4" borderId="32" xfId="0" applyFont="1" applyFill="1" applyBorder="1" applyAlignment="1" applyProtection="1">
      <alignment horizontal="center"/>
      <protection locked="0"/>
    </xf>
    <xf numFmtId="0" fontId="8" fillId="3" borderId="3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protection locked="0"/>
    </xf>
    <xf numFmtId="0" fontId="4" fillId="2" borderId="13" xfId="0" applyFont="1" applyFill="1" applyBorder="1" applyAlignment="1" applyProtection="1">
      <protection locked="0"/>
    </xf>
    <xf numFmtId="0" fontId="9" fillId="4" borderId="33" xfId="0" applyFont="1" applyFill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8" fillId="4" borderId="35" xfId="0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/>
    <xf numFmtId="0" fontId="4" fillId="2" borderId="30" xfId="0" applyFont="1" applyFill="1" applyBorder="1" applyAlignment="1" applyProtection="1"/>
    <xf numFmtId="0" fontId="8" fillId="4" borderId="35" xfId="0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vertic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protection locked="0"/>
    </xf>
    <xf numFmtId="0" fontId="4" fillId="2" borderId="31" xfId="0" applyFont="1" applyFill="1" applyBorder="1" applyAlignment="1" applyProtection="1">
      <protection locked="0"/>
    </xf>
    <xf numFmtId="0" fontId="4" fillId="0" borderId="4" xfId="0" applyFont="1" applyBorder="1" applyProtection="1">
      <protection locked="0"/>
    </xf>
    <xf numFmtId="0" fontId="8" fillId="0" borderId="4" xfId="0" applyFont="1" applyBorder="1" applyProtection="1">
      <protection locked="0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6"/>
  <sheetViews>
    <sheetView tabSelected="1" view="pageBreakPreview" zoomScale="60" zoomScaleNormal="70" workbookViewId="0">
      <pane ySplit="3" topLeftCell="A4" activePane="bottomLeft" state="frozen"/>
      <selection pane="bottomLeft" activeCell="M7" sqref="M7"/>
    </sheetView>
  </sheetViews>
  <sheetFormatPr defaultColWidth="9.08984375" defaultRowHeight="15" x14ac:dyDescent="0.3"/>
  <cols>
    <col min="1" max="1" width="67.6328125" style="8" customWidth="1"/>
    <col min="2" max="2" width="16.453125" style="8" customWidth="1"/>
    <col min="3" max="3" width="13.453125" style="8" customWidth="1"/>
    <col min="4" max="4" width="17.54296875" style="8" customWidth="1"/>
    <col min="5" max="6" width="13.453125" style="8" customWidth="1"/>
    <col min="7" max="7" width="16.6328125" style="8" customWidth="1"/>
    <col min="8" max="9" width="39.36328125" style="8" customWidth="1"/>
    <col min="10" max="10" width="28.54296875" style="8" customWidth="1"/>
    <col min="11" max="16" width="24.54296875" style="8" customWidth="1"/>
    <col min="17" max="17" width="22.453125" style="8" customWidth="1"/>
    <col min="18" max="18" width="19.90625" style="8" customWidth="1"/>
    <col min="19" max="16384" width="9.08984375" style="8"/>
  </cols>
  <sheetData>
    <row r="1" spans="1:18" ht="27" customHeight="1" thickBot="1" x14ac:dyDescent="0.35">
      <c r="A1" s="9" t="s">
        <v>262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</row>
    <row r="2" spans="1:18" ht="40.5" customHeight="1" thickBot="1" x14ac:dyDescent="0.35">
      <c r="A2" s="9" t="s">
        <v>63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2"/>
    </row>
    <row r="3" spans="1:18" s="60" customFormat="1" ht="56.5" thickBot="1" x14ac:dyDescent="0.35">
      <c r="A3" s="56" t="s">
        <v>0</v>
      </c>
      <c r="B3" s="57" t="s">
        <v>1</v>
      </c>
      <c r="C3" s="58" t="s">
        <v>265</v>
      </c>
      <c r="D3" s="15" t="s">
        <v>377</v>
      </c>
      <c r="E3" s="58" t="s">
        <v>369</v>
      </c>
      <c r="F3" s="58" t="s">
        <v>376</v>
      </c>
      <c r="G3" s="58" t="s">
        <v>301</v>
      </c>
      <c r="H3" s="59" t="s">
        <v>2</v>
      </c>
      <c r="I3" s="59" t="s">
        <v>366</v>
      </c>
      <c r="J3" s="59" t="s">
        <v>3</v>
      </c>
      <c r="K3" s="59" t="s">
        <v>4</v>
      </c>
      <c r="L3" s="17" t="s">
        <v>370</v>
      </c>
      <c r="M3" s="17" t="s">
        <v>374</v>
      </c>
      <c r="N3" s="17" t="s">
        <v>375</v>
      </c>
      <c r="O3" s="17" t="s">
        <v>371</v>
      </c>
      <c r="P3" s="17" t="s">
        <v>372</v>
      </c>
      <c r="Q3" s="18" t="s">
        <v>373</v>
      </c>
    </row>
    <row r="4" spans="1:18" ht="23.15" customHeight="1" thickBot="1" x14ac:dyDescent="0.35">
      <c r="A4" s="61" t="s">
        <v>40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195"/>
      <c r="M4" s="195"/>
      <c r="N4" s="195"/>
      <c r="O4" s="195"/>
      <c r="P4" s="195"/>
      <c r="Q4" s="1"/>
    </row>
    <row r="5" spans="1:18" x14ac:dyDescent="0.3">
      <c r="A5" s="64" t="s">
        <v>25</v>
      </c>
      <c r="B5" s="20">
        <v>30</v>
      </c>
      <c r="C5" s="65"/>
      <c r="D5" s="65"/>
      <c r="E5" s="65"/>
      <c r="F5" s="65"/>
      <c r="G5" s="65"/>
      <c r="H5" s="20"/>
      <c r="I5" s="20"/>
      <c r="J5" s="66"/>
      <c r="K5" s="67"/>
      <c r="L5" s="196"/>
      <c r="M5" s="197"/>
      <c r="N5" s="197"/>
      <c r="O5" s="196"/>
      <c r="P5" s="197"/>
      <c r="Q5" s="198"/>
    </row>
    <row r="6" spans="1:18" x14ac:dyDescent="0.3">
      <c r="A6" s="40" t="s">
        <v>61</v>
      </c>
      <c r="B6" s="25"/>
      <c r="C6" s="68">
        <v>72</v>
      </c>
      <c r="D6" s="69">
        <f>C6</f>
        <v>72</v>
      </c>
      <c r="E6" s="70">
        <f>C6*5+(C6*10%)</f>
        <v>367.2</v>
      </c>
      <c r="F6" s="70">
        <f>D6*5+(D6*10%)</f>
        <v>367.2</v>
      </c>
      <c r="G6" s="70">
        <f>C6*0.28</f>
        <v>20.160000000000004</v>
      </c>
      <c r="H6" s="71" t="s">
        <v>12</v>
      </c>
      <c r="I6" s="71" t="s">
        <v>292</v>
      </c>
      <c r="J6" s="27">
        <v>40</v>
      </c>
      <c r="K6" s="32">
        <v>22940</v>
      </c>
      <c r="L6" s="199"/>
      <c r="M6" s="200"/>
      <c r="N6" s="200"/>
      <c r="O6" s="199"/>
      <c r="P6" s="200"/>
      <c r="Q6" s="201"/>
    </row>
    <row r="7" spans="1:18" x14ac:dyDescent="0.3">
      <c r="A7" s="72"/>
      <c r="B7" s="25"/>
      <c r="C7" s="73"/>
      <c r="D7" s="69"/>
      <c r="E7" s="70"/>
      <c r="F7" s="70"/>
      <c r="G7" s="70"/>
      <c r="H7" s="71"/>
      <c r="I7" s="71"/>
      <c r="J7" s="27"/>
      <c r="K7" s="28"/>
      <c r="L7" s="202"/>
      <c r="M7" s="203"/>
      <c r="N7" s="203"/>
      <c r="O7" s="202"/>
      <c r="P7" s="203"/>
      <c r="Q7" s="201"/>
    </row>
    <row r="8" spans="1:18" x14ac:dyDescent="0.3">
      <c r="A8" s="74" t="s">
        <v>18</v>
      </c>
      <c r="B8" s="25">
        <v>5</v>
      </c>
      <c r="C8" s="73"/>
      <c r="D8" s="69"/>
      <c r="E8" s="70"/>
      <c r="F8" s="70"/>
      <c r="G8" s="70"/>
      <c r="H8" s="71"/>
      <c r="I8" s="71"/>
      <c r="J8" s="27"/>
      <c r="K8" s="28"/>
      <c r="L8" s="202"/>
      <c r="M8" s="203"/>
      <c r="N8" s="203"/>
      <c r="O8" s="202"/>
      <c r="P8" s="203"/>
      <c r="Q8" s="201"/>
    </row>
    <row r="9" spans="1:18" ht="30" x14ac:dyDescent="0.3">
      <c r="A9" s="40" t="s">
        <v>59</v>
      </c>
      <c r="B9" s="25"/>
      <c r="C9" s="68">
        <v>7</v>
      </c>
      <c r="D9" s="69">
        <f t="shared" ref="D9:D35" si="0">C9</f>
        <v>7</v>
      </c>
      <c r="E9" s="70">
        <f t="shared" ref="E9:F35" si="1">C9*5+(C9*10%)</f>
        <v>35.700000000000003</v>
      </c>
      <c r="F9" s="70">
        <f t="shared" si="1"/>
        <v>35.700000000000003</v>
      </c>
      <c r="G9" s="70">
        <f t="shared" ref="G9:G35" si="2">C9*0.28</f>
        <v>1.9600000000000002</v>
      </c>
      <c r="H9" s="75" t="s">
        <v>5</v>
      </c>
      <c r="I9" s="71" t="s">
        <v>292</v>
      </c>
      <c r="J9" s="27" t="s">
        <v>6</v>
      </c>
      <c r="K9" s="28">
        <v>15070</v>
      </c>
      <c r="L9" s="202"/>
      <c r="M9" s="203"/>
      <c r="N9" s="203"/>
      <c r="O9" s="202"/>
      <c r="P9" s="203"/>
      <c r="Q9" s="201"/>
    </row>
    <row r="10" spans="1:18" x14ac:dyDescent="0.3">
      <c r="A10" s="76"/>
      <c r="B10" s="25"/>
      <c r="C10" s="73"/>
      <c r="D10" s="69"/>
      <c r="E10" s="70"/>
      <c r="F10" s="70"/>
      <c r="G10" s="70"/>
      <c r="H10" s="71"/>
      <c r="I10" s="71"/>
      <c r="J10" s="27"/>
      <c r="K10" s="28"/>
      <c r="L10" s="202"/>
      <c r="M10" s="203"/>
      <c r="N10" s="203"/>
      <c r="O10" s="202"/>
      <c r="P10" s="203"/>
      <c r="Q10" s="201"/>
    </row>
    <row r="11" spans="1:18" x14ac:dyDescent="0.3">
      <c r="A11" s="77" t="s">
        <v>21</v>
      </c>
      <c r="B11" s="25">
        <v>2</v>
      </c>
      <c r="C11" s="73"/>
      <c r="D11" s="69"/>
      <c r="E11" s="69"/>
      <c r="F11" s="69"/>
      <c r="G11" s="70"/>
      <c r="H11" s="71"/>
      <c r="I11" s="71"/>
      <c r="J11" s="27"/>
      <c r="K11" s="28"/>
      <c r="L11" s="202"/>
      <c r="M11" s="203"/>
      <c r="N11" s="203"/>
      <c r="O11" s="202"/>
      <c r="P11" s="203"/>
      <c r="Q11" s="201"/>
    </row>
    <row r="12" spans="1:18" x14ac:dyDescent="0.3">
      <c r="A12" s="40" t="s">
        <v>60</v>
      </c>
      <c r="B12" s="25"/>
      <c r="C12" s="68">
        <v>5</v>
      </c>
      <c r="D12" s="69">
        <f t="shared" si="0"/>
        <v>5</v>
      </c>
      <c r="E12" s="70">
        <f t="shared" si="1"/>
        <v>25.5</v>
      </c>
      <c r="F12" s="70">
        <f t="shared" si="1"/>
        <v>25.5</v>
      </c>
      <c r="G12" s="70">
        <f t="shared" si="2"/>
        <v>1.4000000000000001</v>
      </c>
      <c r="H12" s="71" t="s">
        <v>12</v>
      </c>
      <c r="I12" s="71" t="s">
        <v>297</v>
      </c>
      <c r="J12" s="27">
        <v>40</v>
      </c>
      <c r="K12" s="32">
        <v>22940</v>
      </c>
      <c r="L12" s="199"/>
      <c r="M12" s="200"/>
      <c r="N12" s="200"/>
      <c r="O12" s="199"/>
      <c r="P12" s="200"/>
      <c r="Q12" s="201"/>
    </row>
    <row r="13" spans="1:18" x14ac:dyDescent="0.3">
      <c r="A13" s="76"/>
      <c r="B13" s="25"/>
      <c r="C13" s="73"/>
      <c r="D13" s="69"/>
      <c r="E13" s="69"/>
      <c r="F13" s="69"/>
      <c r="G13" s="70"/>
      <c r="H13" s="71"/>
      <c r="I13" s="71"/>
      <c r="J13" s="27"/>
      <c r="K13" s="28"/>
      <c r="L13" s="202"/>
      <c r="M13" s="203"/>
      <c r="N13" s="203"/>
      <c r="O13" s="202"/>
      <c r="P13" s="203"/>
      <c r="Q13" s="201"/>
    </row>
    <row r="14" spans="1:18" x14ac:dyDescent="0.3">
      <c r="A14" s="78" t="s">
        <v>7</v>
      </c>
      <c r="B14" s="25">
        <v>60</v>
      </c>
      <c r="C14" s="73"/>
      <c r="D14" s="69"/>
      <c r="E14" s="69"/>
      <c r="F14" s="69"/>
      <c r="G14" s="70"/>
      <c r="H14" s="71"/>
      <c r="I14" s="71"/>
      <c r="J14" s="27"/>
      <c r="K14" s="32"/>
      <c r="L14" s="199"/>
      <c r="M14" s="200"/>
      <c r="N14" s="200"/>
      <c r="O14" s="199"/>
      <c r="P14" s="200"/>
      <c r="Q14" s="204"/>
    </row>
    <row r="15" spans="1:18" x14ac:dyDescent="0.3">
      <c r="A15" s="40" t="s">
        <v>51</v>
      </c>
      <c r="B15" s="25"/>
      <c r="C15" s="68">
        <v>90</v>
      </c>
      <c r="D15" s="69">
        <f t="shared" si="0"/>
        <v>90</v>
      </c>
      <c r="E15" s="69">
        <f t="shared" si="1"/>
        <v>459</v>
      </c>
      <c r="F15" s="69">
        <f t="shared" si="1"/>
        <v>459</v>
      </c>
      <c r="G15" s="70">
        <f t="shared" si="2"/>
        <v>25.200000000000003</v>
      </c>
      <c r="H15" s="71" t="s">
        <v>8</v>
      </c>
      <c r="I15" s="71" t="s">
        <v>291</v>
      </c>
      <c r="J15" s="27">
        <v>18</v>
      </c>
      <c r="K15" s="28">
        <v>7100</v>
      </c>
      <c r="L15" s="202"/>
      <c r="M15" s="203"/>
      <c r="N15" s="203"/>
      <c r="O15" s="202"/>
      <c r="P15" s="203"/>
      <c r="Q15" s="201"/>
    </row>
    <row r="16" spans="1:18" x14ac:dyDescent="0.3">
      <c r="A16" s="40" t="s">
        <v>50</v>
      </c>
      <c r="B16" s="25"/>
      <c r="C16" s="68">
        <v>30</v>
      </c>
      <c r="D16" s="69">
        <f t="shared" si="0"/>
        <v>30</v>
      </c>
      <c r="E16" s="69">
        <f t="shared" si="1"/>
        <v>153</v>
      </c>
      <c r="F16" s="69">
        <f t="shared" si="1"/>
        <v>153</v>
      </c>
      <c r="G16" s="70">
        <f t="shared" si="2"/>
        <v>8.4</v>
      </c>
      <c r="H16" s="71" t="s">
        <v>9</v>
      </c>
      <c r="I16" s="71" t="s">
        <v>291</v>
      </c>
      <c r="J16" s="27">
        <v>16</v>
      </c>
      <c r="K16" s="32">
        <v>3275</v>
      </c>
      <c r="L16" s="199"/>
      <c r="M16" s="200"/>
      <c r="N16" s="200"/>
      <c r="O16" s="199"/>
      <c r="P16" s="200"/>
      <c r="Q16" s="204"/>
    </row>
    <row r="17" spans="1:17" x14ac:dyDescent="0.3">
      <c r="A17" s="72"/>
      <c r="B17" s="25"/>
      <c r="C17" s="73"/>
      <c r="D17" s="69"/>
      <c r="E17" s="69"/>
      <c r="F17" s="69"/>
      <c r="G17" s="70"/>
      <c r="H17" s="71"/>
      <c r="I17" s="71"/>
      <c r="J17" s="27"/>
      <c r="K17" s="28"/>
      <c r="L17" s="202"/>
      <c r="M17" s="203"/>
      <c r="N17" s="203"/>
      <c r="O17" s="202"/>
      <c r="P17" s="203"/>
      <c r="Q17" s="201"/>
    </row>
    <row r="18" spans="1:17" x14ac:dyDescent="0.3">
      <c r="A18" s="74" t="s">
        <v>11</v>
      </c>
      <c r="B18" s="25">
        <v>8</v>
      </c>
      <c r="C18" s="73"/>
      <c r="D18" s="69"/>
      <c r="E18" s="69"/>
      <c r="F18" s="69"/>
      <c r="G18" s="70"/>
      <c r="H18" s="71"/>
      <c r="I18" s="71"/>
      <c r="J18" s="27"/>
      <c r="K18" s="32"/>
      <c r="L18" s="199"/>
      <c r="M18" s="200"/>
      <c r="N18" s="200"/>
      <c r="O18" s="199"/>
      <c r="P18" s="200"/>
      <c r="Q18" s="204"/>
    </row>
    <row r="19" spans="1:17" x14ac:dyDescent="0.3">
      <c r="A19" s="79" t="s">
        <v>207</v>
      </c>
      <c r="B19" s="25"/>
      <c r="C19" s="68">
        <v>16</v>
      </c>
      <c r="D19" s="69">
        <f t="shared" si="0"/>
        <v>16</v>
      </c>
      <c r="E19" s="70">
        <f t="shared" si="1"/>
        <v>81.599999999999994</v>
      </c>
      <c r="F19" s="70">
        <f t="shared" si="1"/>
        <v>81.599999999999994</v>
      </c>
      <c r="G19" s="70">
        <f t="shared" si="2"/>
        <v>4.4800000000000004</v>
      </c>
      <c r="H19" s="71" t="s">
        <v>12</v>
      </c>
      <c r="I19" s="71" t="s">
        <v>292</v>
      </c>
      <c r="J19" s="27">
        <v>28</v>
      </c>
      <c r="K19" s="28">
        <v>12400</v>
      </c>
      <c r="L19" s="202"/>
      <c r="M19" s="203"/>
      <c r="N19" s="203"/>
      <c r="O19" s="202"/>
      <c r="P19" s="203"/>
      <c r="Q19" s="201"/>
    </row>
    <row r="20" spans="1:17" x14ac:dyDescent="0.3">
      <c r="A20" s="40" t="s">
        <v>26</v>
      </c>
      <c r="B20" s="25"/>
      <c r="C20" s="68">
        <v>16</v>
      </c>
      <c r="D20" s="69">
        <f t="shared" si="0"/>
        <v>16</v>
      </c>
      <c r="E20" s="70">
        <f t="shared" si="1"/>
        <v>81.599999999999994</v>
      </c>
      <c r="F20" s="70">
        <f t="shared" si="1"/>
        <v>81.599999999999994</v>
      </c>
      <c r="G20" s="70">
        <f t="shared" si="2"/>
        <v>4.4800000000000004</v>
      </c>
      <c r="H20" s="71" t="s">
        <v>12</v>
      </c>
      <c r="I20" s="71" t="s">
        <v>292</v>
      </c>
      <c r="J20" s="27">
        <v>28</v>
      </c>
      <c r="K20" s="28">
        <v>12400</v>
      </c>
      <c r="L20" s="202"/>
      <c r="M20" s="203"/>
      <c r="N20" s="203"/>
      <c r="O20" s="202"/>
      <c r="P20" s="203"/>
      <c r="Q20" s="205"/>
    </row>
    <row r="21" spans="1:17" x14ac:dyDescent="0.3">
      <c r="A21" s="76"/>
      <c r="B21" s="25"/>
      <c r="C21" s="73"/>
      <c r="D21" s="69"/>
      <c r="E21" s="69"/>
      <c r="F21" s="69"/>
      <c r="G21" s="70"/>
      <c r="H21" s="71"/>
      <c r="I21" s="71"/>
      <c r="J21" s="27"/>
      <c r="K21" s="32"/>
      <c r="L21" s="199"/>
      <c r="M21" s="200"/>
      <c r="N21" s="200"/>
      <c r="O21" s="199"/>
      <c r="P21" s="200"/>
      <c r="Q21" s="205"/>
    </row>
    <row r="22" spans="1:17" x14ac:dyDescent="0.3">
      <c r="A22" s="77" t="s">
        <v>14</v>
      </c>
      <c r="B22" s="25">
        <v>71</v>
      </c>
      <c r="C22" s="73"/>
      <c r="D22" s="69"/>
      <c r="E22" s="69"/>
      <c r="F22" s="69"/>
      <c r="G22" s="70"/>
      <c r="H22" s="80"/>
      <c r="I22" s="80"/>
      <c r="J22" s="30"/>
      <c r="K22" s="31"/>
      <c r="L22" s="206"/>
      <c r="M22" s="207"/>
      <c r="N22" s="207"/>
      <c r="O22" s="206"/>
      <c r="P22" s="207"/>
      <c r="Q22" s="205"/>
    </row>
    <row r="23" spans="1:17" x14ac:dyDescent="0.3">
      <c r="A23" s="81" t="s">
        <v>51</v>
      </c>
      <c r="B23" s="25"/>
      <c r="C23" s="68">
        <v>350</v>
      </c>
      <c r="D23" s="69">
        <f t="shared" si="0"/>
        <v>350</v>
      </c>
      <c r="E23" s="69">
        <f t="shared" si="1"/>
        <v>1785</v>
      </c>
      <c r="F23" s="69">
        <f t="shared" si="1"/>
        <v>1785</v>
      </c>
      <c r="G23" s="70">
        <f t="shared" si="2"/>
        <v>98.000000000000014</v>
      </c>
      <c r="H23" s="71" t="s">
        <v>8</v>
      </c>
      <c r="I23" s="71" t="s">
        <v>292</v>
      </c>
      <c r="J23" s="27">
        <v>18</v>
      </c>
      <c r="K23" s="28">
        <v>7100</v>
      </c>
      <c r="L23" s="202"/>
      <c r="M23" s="203"/>
      <c r="N23" s="203"/>
      <c r="O23" s="202"/>
      <c r="P23" s="203"/>
      <c r="Q23" s="205"/>
    </row>
    <row r="24" spans="1:17" x14ac:dyDescent="0.3">
      <c r="A24" s="76"/>
      <c r="B24" s="25"/>
      <c r="C24" s="73"/>
      <c r="D24" s="69"/>
      <c r="E24" s="69"/>
      <c r="F24" s="69"/>
      <c r="G24" s="70"/>
      <c r="H24" s="80"/>
      <c r="I24" s="80"/>
      <c r="J24" s="30"/>
      <c r="K24" s="31"/>
      <c r="L24" s="206"/>
      <c r="M24" s="207"/>
      <c r="N24" s="207"/>
      <c r="O24" s="206"/>
      <c r="P24" s="207"/>
      <c r="Q24" s="205"/>
    </row>
    <row r="25" spans="1:17" x14ac:dyDescent="0.3">
      <c r="A25" s="77" t="s">
        <v>22</v>
      </c>
      <c r="B25" s="25">
        <v>6</v>
      </c>
      <c r="C25" s="73"/>
      <c r="D25" s="69"/>
      <c r="E25" s="69"/>
      <c r="F25" s="69"/>
      <c r="G25" s="70"/>
      <c r="H25" s="80"/>
      <c r="I25" s="80"/>
      <c r="J25" s="30"/>
      <c r="K25" s="31"/>
      <c r="L25" s="206"/>
      <c r="M25" s="207"/>
      <c r="N25" s="207"/>
      <c r="O25" s="206"/>
      <c r="P25" s="207"/>
      <c r="Q25" s="205"/>
    </row>
    <row r="26" spans="1:17" x14ac:dyDescent="0.3">
      <c r="A26" s="81" t="s">
        <v>27</v>
      </c>
      <c r="B26" s="25"/>
      <c r="C26" s="68">
        <v>10</v>
      </c>
      <c r="D26" s="69">
        <f t="shared" si="0"/>
        <v>10</v>
      </c>
      <c r="E26" s="69">
        <f t="shared" si="1"/>
        <v>51</v>
      </c>
      <c r="F26" s="69">
        <f t="shared" si="1"/>
        <v>51</v>
      </c>
      <c r="G26" s="70">
        <f t="shared" si="2"/>
        <v>2.8000000000000003</v>
      </c>
      <c r="H26" s="80" t="s">
        <v>13</v>
      </c>
      <c r="I26" s="80" t="s">
        <v>68</v>
      </c>
      <c r="J26" s="27">
        <v>14</v>
      </c>
      <c r="K26" s="32">
        <v>5150</v>
      </c>
      <c r="L26" s="199"/>
      <c r="M26" s="200"/>
      <c r="N26" s="200"/>
      <c r="O26" s="199"/>
      <c r="P26" s="200"/>
      <c r="Q26" s="205"/>
    </row>
    <row r="27" spans="1:17" x14ac:dyDescent="0.3">
      <c r="A27" s="81" t="s">
        <v>28</v>
      </c>
      <c r="B27" s="25"/>
      <c r="C27" s="68">
        <v>10</v>
      </c>
      <c r="D27" s="69">
        <f t="shared" si="0"/>
        <v>10</v>
      </c>
      <c r="E27" s="69">
        <f t="shared" si="1"/>
        <v>51</v>
      </c>
      <c r="F27" s="69">
        <f t="shared" si="1"/>
        <v>51</v>
      </c>
      <c r="G27" s="70">
        <f t="shared" si="2"/>
        <v>2.8000000000000003</v>
      </c>
      <c r="H27" s="71" t="s">
        <v>13</v>
      </c>
      <c r="I27" s="80" t="s">
        <v>68</v>
      </c>
      <c r="J27" s="27">
        <v>14</v>
      </c>
      <c r="K27" s="28">
        <v>4060</v>
      </c>
      <c r="L27" s="202"/>
      <c r="M27" s="203"/>
      <c r="N27" s="203"/>
      <c r="O27" s="202"/>
      <c r="P27" s="203"/>
      <c r="Q27" s="205"/>
    </row>
    <row r="28" spans="1:17" x14ac:dyDescent="0.3">
      <c r="A28" s="76"/>
      <c r="B28" s="25"/>
      <c r="C28" s="73"/>
      <c r="D28" s="69"/>
      <c r="E28" s="69"/>
      <c r="F28" s="69"/>
      <c r="G28" s="70"/>
      <c r="H28" s="71"/>
      <c r="I28" s="71"/>
      <c r="J28" s="27"/>
      <c r="K28" s="32"/>
      <c r="L28" s="199"/>
      <c r="M28" s="200"/>
      <c r="N28" s="200"/>
      <c r="O28" s="199"/>
      <c r="P28" s="200"/>
      <c r="Q28" s="205"/>
    </row>
    <row r="29" spans="1:17" x14ac:dyDescent="0.3">
      <c r="A29" s="33" t="s">
        <v>29</v>
      </c>
      <c r="B29" s="25">
        <v>2</v>
      </c>
      <c r="C29" s="73"/>
      <c r="D29" s="69"/>
      <c r="E29" s="69"/>
      <c r="F29" s="69"/>
      <c r="G29" s="70"/>
      <c r="H29" s="80"/>
      <c r="I29" s="80"/>
      <c r="J29" s="30"/>
      <c r="K29" s="31"/>
      <c r="L29" s="206"/>
      <c r="M29" s="207"/>
      <c r="N29" s="207"/>
      <c r="O29" s="206"/>
      <c r="P29" s="207"/>
      <c r="Q29" s="205"/>
    </row>
    <row r="30" spans="1:17" x14ac:dyDescent="0.3">
      <c r="A30" s="82" t="s">
        <v>62</v>
      </c>
      <c r="B30" s="25"/>
      <c r="C30" s="68">
        <v>5</v>
      </c>
      <c r="D30" s="69">
        <f t="shared" si="0"/>
        <v>5</v>
      </c>
      <c r="E30" s="70">
        <f t="shared" si="1"/>
        <v>25.5</v>
      </c>
      <c r="F30" s="70">
        <f t="shared" si="1"/>
        <v>25.5</v>
      </c>
      <c r="G30" s="70">
        <f t="shared" si="2"/>
        <v>1.4000000000000001</v>
      </c>
      <c r="H30" s="80" t="s">
        <v>68</v>
      </c>
      <c r="I30" s="80" t="s">
        <v>298</v>
      </c>
      <c r="J30" s="30" t="s">
        <v>68</v>
      </c>
      <c r="K30" s="29">
        <v>3500</v>
      </c>
      <c r="L30" s="208"/>
      <c r="M30" s="207"/>
      <c r="N30" s="207"/>
      <c r="O30" s="208"/>
      <c r="P30" s="207"/>
      <c r="Q30" s="205"/>
    </row>
    <row r="31" spans="1:17" x14ac:dyDescent="0.3">
      <c r="A31" s="82" t="s">
        <v>56</v>
      </c>
      <c r="B31" s="25"/>
      <c r="C31" s="68">
        <v>5</v>
      </c>
      <c r="D31" s="69">
        <f t="shared" si="0"/>
        <v>5</v>
      </c>
      <c r="E31" s="70">
        <f t="shared" si="1"/>
        <v>25.5</v>
      </c>
      <c r="F31" s="70">
        <f t="shared" si="1"/>
        <v>25.5</v>
      </c>
      <c r="G31" s="70">
        <f t="shared" si="2"/>
        <v>1.4000000000000001</v>
      </c>
      <c r="H31" s="80" t="s">
        <v>30</v>
      </c>
      <c r="I31" s="80" t="s">
        <v>298</v>
      </c>
      <c r="J31" s="30">
        <v>10</v>
      </c>
      <c r="K31" s="31">
        <v>3000</v>
      </c>
      <c r="L31" s="206"/>
      <c r="M31" s="207"/>
      <c r="N31" s="207"/>
      <c r="O31" s="206"/>
      <c r="P31" s="207"/>
      <c r="Q31" s="209"/>
    </row>
    <row r="32" spans="1:17" x14ac:dyDescent="0.3">
      <c r="A32" s="82" t="s">
        <v>57</v>
      </c>
      <c r="B32" s="25"/>
      <c r="C32" s="68">
        <v>5</v>
      </c>
      <c r="D32" s="69">
        <f t="shared" si="0"/>
        <v>5</v>
      </c>
      <c r="E32" s="70">
        <f t="shared" si="1"/>
        <v>25.5</v>
      </c>
      <c r="F32" s="70">
        <f t="shared" si="1"/>
        <v>25.5</v>
      </c>
      <c r="G32" s="70">
        <f t="shared" si="2"/>
        <v>1.4000000000000001</v>
      </c>
      <c r="H32" s="80" t="s">
        <v>23</v>
      </c>
      <c r="I32" s="80"/>
      <c r="J32" s="30">
        <v>14</v>
      </c>
      <c r="K32" s="31">
        <v>4500</v>
      </c>
      <c r="L32" s="206"/>
      <c r="M32" s="207"/>
      <c r="N32" s="207"/>
      <c r="O32" s="206"/>
      <c r="P32" s="207"/>
      <c r="Q32" s="209"/>
    </row>
    <row r="33" spans="1:17" x14ac:dyDescent="0.3">
      <c r="A33" s="83"/>
      <c r="B33" s="25"/>
      <c r="C33" s="73"/>
      <c r="D33" s="69"/>
      <c r="E33" s="69"/>
      <c r="F33" s="69"/>
      <c r="G33" s="70"/>
      <c r="H33" s="80"/>
      <c r="I33" s="80"/>
      <c r="J33" s="30"/>
      <c r="K33" s="31"/>
      <c r="L33" s="206"/>
      <c r="M33" s="207"/>
      <c r="N33" s="207"/>
      <c r="O33" s="206"/>
      <c r="P33" s="207"/>
      <c r="Q33" s="209"/>
    </row>
    <row r="34" spans="1:17" x14ac:dyDescent="0.3">
      <c r="A34" s="39" t="s">
        <v>31</v>
      </c>
      <c r="B34" s="25">
        <v>2</v>
      </c>
      <c r="C34" s="73"/>
      <c r="D34" s="69"/>
      <c r="E34" s="69"/>
      <c r="F34" s="69"/>
      <c r="G34" s="70"/>
      <c r="H34" s="80"/>
      <c r="I34" s="80"/>
      <c r="J34" s="30"/>
      <c r="K34" s="31"/>
      <c r="L34" s="206"/>
      <c r="M34" s="207"/>
      <c r="N34" s="207"/>
      <c r="O34" s="206"/>
      <c r="P34" s="207"/>
      <c r="Q34" s="205"/>
    </row>
    <row r="35" spans="1:17" ht="15.5" thickBot="1" x14ac:dyDescent="0.35">
      <c r="A35" s="84" t="s">
        <v>32</v>
      </c>
      <c r="B35" s="48"/>
      <c r="C35" s="85">
        <v>5</v>
      </c>
      <c r="D35" s="69">
        <f t="shared" si="0"/>
        <v>5</v>
      </c>
      <c r="E35" s="70">
        <f t="shared" si="1"/>
        <v>25.5</v>
      </c>
      <c r="F35" s="70">
        <f t="shared" si="1"/>
        <v>25.5</v>
      </c>
      <c r="G35" s="70">
        <f t="shared" si="2"/>
        <v>1.4000000000000001</v>
      </c>
      <c r="H35" s="71" t="s">
        <v>8</v>
      </c>
      <c r="I35" s="71" t="s">
        <v>298</v>
      </c>
      <c r="J35" s="27">
        <v>18</v>
      </c>
      <c r="K35" s="28">
        <v>7100</v>
      </c>
      <c r="L35" s="210"/>
      <c r="M35" s="211"/>
      <c r="N35" s="211"/>
      <c r="O35" s="210"/>
      <c r="P35" s="211"/>
      <c r="Q35" s="212"/>
    </row>
    <row r="36" spans="1:17" ht="20.149999999999999" customHeight="1" thickBot="1" x14ac:dyDescent="0.35">
      <c r="A36" s="61" t="s">
        <v>41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195"/>
      <c r="M36" s="195"/>
      <c r="N36" s="195"/>
      <c r="O36" s="195"/>
      <c r="P36" s="195"/>
      <c r="Q36" s="1"/>
    </row>
    <row r="37" spans="1:17" x14ac:dyDescent="0.3">
      <c r="A37" s="86" t="s">
        <v>24</v>
      </c>
      <c r="B37" s="20">
        <v>3</v>
      </c>
      <c r="C37" s="20"/>
      <c r="D37" s="87"/>
      <c r="E37" s="87"/>
      <c r="F37" s="87"/>
      <c r="G37" s="87"/>
      <c r="H37" s="88"/>
      <c r="I37" s="88"/>
      <c r="J37" s="22"/>
      <c r="K37" s="21"/>
      <c r="L37" s="213"/>
      <c r="M37" s="214"/>
      <c r="N37" s="214"/>
      <c r="O37" s="213"/>
      <c r="P37" s="214"/>
      <c r="Q37" s="215"/>
    </row>
    <row r="38" spans="1:17" x14ac:dyDescent="0.3">
      <c r="A38" s="89" t="s">
        <v>47</v>
      </c>
      <c r="B38" s="25" t="s">
        <v>19</v>
      </c>
      <c r="C38" s="90">
        <v>36</v>
      </c>
      <c r="D38" s="91">
        <f>C38</f>
        <v>36</v>
      </c>
      <c r="E38" s="92">
        <f>C38*5+(C38*10%)</f>
        <v>183.6</v>
      </c>
      <c r="F38" s="92">
        <f>D38*5+(D38*10%)</f>
        <v>183.6</v>
      </c>
      <c r="G38" s="92">
        <f>C38*0.28</f>
        <v>10.080000000000002</v>
      </c>
      <c r="H38" s="80" t="s">
        <v>33</v>
      </c>
      <c r="I38" s="80" t="s">
        <v>298</v>
      </c>
      <c r="J38" s="30">
        <v>16</v>
      </c>
      <c r="K38" s="29">
        <v>3000</v>
      </c>
      <c r="L38" s="208"/>
      <c r="M38" s="207"/>
      <c r="N38" s="207"/>
      <c r="O38" s="208"/>
      <c r="P38" s="207"/>
      <c r="Q38" s="205"/>
    </row>
    <row r="39" spans="1:17" x14ac:dyDescent="0.3">
      <c r="A39" s="76"/>
      <c r="B39" s="25"/>
      <c r="C39" s="90"/>
      <c r="D39" s="91"/>
      <c r="E39" s="91">
        <f t="shared" ref="E39:F73" si="3">C39*5+(C39*10%)</f>
        <v>0</v>
      </c>
      <c r="F39" s="91">
        <f t="shared" si="3"/>
        <v>0</v>
      </c>
      <c r="G39" s="92"/>
      <c r="H39" s="80"/>
      <c r="I39" s="80"/>
      <c r="J39" s="30"/>
      <c r="K39" s="29"/>
      <c r="L39" s="208"/>
      <c r="M39" s="207"/>
      <c r="N39" s="207"/>
      <c r="O39" s="208"/>
      <c r="P39" s="207"/>
      <c r="Q39" s="205"/>
    </row>
    <row r="40" spans="1:17" x14ac:dyDescent="0.3">
      <c r="A40" s="74" t="s">
        <v>21</v>
      </c>
      <c r="B40" s="25">
        <v>3</v>
      </c>
      <c r="C40" s="90"/>
      <c r="D40" s="91"/>
      <c r="E40" s="91">
        <f t="shared" si="3"/>
        <v>0</v>
      </c>
      <c r="F40" s="91">
        <f t="shared" si="3"/>
        <v>0</v>
      </c>
      <c r="G40" s="92"/>
      <c r="H40" s="80"/>
      <c r="I40" s="80"/>
      <c r="J40" s="30"/>
      <c r="K40" s="29"/>
      <c r="L40" s="208"/>
      <c r="M40" s="207"/>
      <c r="N40" s="207"/>
      <c r="O40" s="208"/>
      <c r="P40" s="207"/>
      <c r="Q40" s="205"/>
    </row>
    <row r="41" spans="1:17" x14ac:dyDescent="0.3">
      <c r="A41" s="76" t="s">
        <v>48</v>
      </c>
      <c r="B41" s="25"/>
      <c r="C41" s="90">
        <v>6</v>
      </c>
      <c r="D41" s="91">
        <f t="shared" ref="D41:D73" si="4">C41</f>
        <v>6</v>
      </c>
      <c r="E41" s="92">
        <f t="shared" si="3"/>
        <v>30.6</v>
      </c>
      <c r="F41" s="92">
        <f t="shared" si="3"/>
        <v>30.6</v>
      </c>
      <c r="G41" s="92">
        <f t="shared" ref="G41:G73" si="5">C41*0.28</f>
        <v>1.6800000000000002</v>
      </c>
      <c r="H41" s="71" t="s">
        <v>12</v>
      </c>
      <c r="I41" s="71" t="s">
        <v>298</v>
      </c>
      <c r="J41" s="27">
        <v>40</v>
      </c>
      <c r="K41" s="25">
        <v>22940</v>
      </c>
      <c r="L41" s="216"/>
      <c r="M41" s="200"/>
      <c r="N41" s="200"/>
      <c r="O41" s="216"/>
      <c r="P41" s="200"/>
      <c r="Q41" s="205"/>
    </row>
    <row r="42" spans="1:17" x14ac:dyDescent="0.3">
      <c r="A42" s="76"/>
      <c r="B42" s="25"/>
      <c r="C42" s="90"/>
      <c r="D42" s="91"/>
      <c r="E42" s="91">
        <f t="shared" si="3"/>
        <v>0</v>
      </c>
      <c r="F42" s="91">
        <f t="shared" si="3"/>
        <v>0</v>
      </c>
      <c r="G42" s="92"/>
      <c r="H42" s="80"/>
      <c r="I42" s="80"/>
      <c r="J42" s="30"/>
      <c r="K42" s="29"/>
      <c r="L42" s="208"/>
      <c r="M42" s="207"/>
      <c r="N42" s="207"/>
      <c r="O42" s="208"/>
      <c r="P42" s="207"/>
      <c r="Q42" s="205"/>
    </row>
    <row r="43" spans="1:17" x14ac:dyDescent="0.3">
      <c r="A43" s="74" t="s">
        <v>18</v>
      </c>
      <c r="B43" s="25">
        <v>5</v>
      </c>
      <c r="C43" s="90"/>
      <c r="D43" s="91"/>
      <c r="E43" s="91">
        <f t="shared" si="3"/>
        <v>0</v>
      </c>
      <c r="F43" s="91">
        <f t="shared" si="3"/>
        <v>0</v>
      </c>
      <c r="G43" s="92"/>
      <c r="H43" s="80"/>
      <c r="I43" s="80"/>
      <c r="J43" s="30"/>
      <c r="K43" s="29"/>
      <c r="L43" s="208"/>
      <c r="M43" s="207"/>
      <c r="N43" s="207"/>
      <c r="O43" s="208"/>
      <c r="P43" s="207"/>
      <c r="Q43" s="205"/>
    </row>
    <row r="44" spans="1:17" ht="30" x14ac:dyDescent="0.3">
      <c r="A44" s="76" t="s">
        <v>49</v>
      </c>
      <c r="B44" s="25" t="s">
        <v>19</v>
      </c>
      <c r="C44" s="93">
        <v>16</v>
      </c>
      <c r="D44" s="91">
        <f t="shared" si="4"/>
        <v>16</v>
      </c>
      <c r="E44" s="92">
        <f t="shared" si="3"/>
        <v>81.599999999999994</v>
      </c>
      <c r="F44" s="92">
        <f t="shared" si="3"/>
        <v>81.599999999999994</v>
      </c>
      <c r="G44" s="92">
        <f t="shared" si="5"/>
        <v>4.4800000000000004</v>
      </c>
      <c r="H44" s="75" t="s">
        <v>5</v>
      </c>
      <c r="I44" s="71" t="s">
        <v>297</v>
      </c>
      <c r="J44" s="27" t="s">
        <v>6</v>
      </c>
      <c r="K44" s="51">
        <v>15070</v>
      </c>
      <c r="L44" s="217"/>
      <c r="M44" s="203"/>
      <c r="N44" s="203"/>
      <c r="O44" s="217"/>
      <c r="P44" s="203"/>
      <c r="Q44" s="205"/>
    </row>
    <row r="45" spans="1:17" x14ac:dyDescent="0.3">
      <c r="A45" s="76"/>
      <c r="B45" s="25"/>
      <c r="C45" s="93"/>
      <c r="D45" s="91"/>
      <c r="E45" s="92"/>
      <c r="F45" s="92"/>
      <c r="G45" s="92"/>
      <c r="H45" s="71"/>
      <c r="I45" s="71"/>
      <c r="J45" s="27"/>
      <c r="K45" s="51"/>
      <c r="L45" s="217"/>
      <c r="M45" s="203"/>
      <c r="N45" s="203"/>
      <c r="O45" s="217"/>
      <c r="P45" s="203"/>
      <c r="Q45" s="205"/>
    </row>
    <row r="46" spans="1:17" x14ac:dyDescent="0.3">
      <c r="A46" s="74" t="s">
        <v>20</v>
      </c>
      <c r="B46" s="25">
        <v>16</v>
      </c>
      <c r="C46" s="93"/>
      <c r="D46" s="91"/>
      <c r="E46" s="92"/>
      <c r="F46" s="92"/>
      <c r="G46" s="92"/>
      <c r="H46" s="80"/>
      <c r="I46" s="80"/>
      <c r="J46" s="30"/>
      <c r="K46" s="29"/>
      <c r="L46" s="208"/>
      <c r="M46" s="207"/>
      <c r="N46" s="207"/>
      <c r="O46" s="208"/>
      <c r="P46" s="207"/>
      <c r="Q46" s="205"/>
    </row>
    <row r="47" spans="1:17" x14ac:dyDescent="0.3">
      <c r="A47" s="76" t="s">
        <v>51</v>
      </c>
      <c r="B47" s="25"/>
      <c r="C47" s="93">
        <v>90</v>
      </c>
      <c r="D47" s="91">
        <f t="shared" si="4"/>
        <v>90</v>
      </c>
      <c r="E47" s="92">
        <f t="shared" si="3"/>
        <v>459</v>
      </c>
      <c r="F47" s="92">
        <f t="shared" si="3"/>
        <v>459</v>
      </c>
      <c r="G47" s="92">
        <f t="shared" si="5"/>
        <v>25.200000000000003</v>
      </c>
      <c r="H47" s="71" t="s">
        <v>8</v>
      </c>
      <c r="I47" s="71" t="s">
        <v>291</v>
      </c>
      <c r="J47" s="27">
        <v>18</v>
      </c>
      <c r="K47" s="51">
        <v>7100</v>
      </c>
      <c r="L47" s="217"/>
      <c r="M47" s="203"/>
      <c r="N47" s="203"/>
      <c r="O47" s="217"/>
      <c r="P47" s="203"/>
      <c r="Q47" s="205"/>
    </row>
    <row r="48" spans="1:17" x14ac:dyDescent="0.3">
      <c r="A48" s="76" t="s">
        <v>50</v>
      </c>
      <c r="B48" s="25"/>
      <c r="C48" s="93">
        <v>32</v>
      </c>
      <c r="D48" s="91">
        <f t="shared" si="4"/>
        <v>32</v>
      </c>
      <c r="E48" s="92">
        <f t="shared" si="3"/>
        <v>163.19999999999999</v>
      </c>
      <c r="F48" s="92">
        <f t="shared" si="3"/>
        <v>163.19999999999999</v>
      </c>
      <c r="G48" s="92">
        <f t="shared" si="5"/>
        <v>8.9600000000000009</v>
      </c>
      <c r="H48" s="71" t="s">
        <v>9</v>
      </c>
      <c r="I48" s="71" t="s">
        <v>291</v>
      </c>
      <c r="J48" s="27">
        <v>16</v>
      </c>
      <c r="K48" s="25">
        <v>3275</v>
      </c>
      <c r="L48" s="216"/>
      <c r="M48" s="200"/>
      <c r="N48" s="200"/>
      <c r="O48" s="216"/>
      <c r="P48" s="200"/>
      <c r="Q48" s="205"/>
    </row>
    <row r="49" spans="1:17" x14ac:dyDescent="0.3">
      <c r="A49" s="72"/>
      <c r="B49" s="25"/>
      <c r="C49" s="93"/>
      <c r="D49" s="91"/>
      <c r="E49" s="92"/>
      <c r="F49" s="92"/>
      <c r="G49" s="92"/>
      <c r="H49" s="71"/>
      <c r="I49" s="71"/>
      <c r="J49" s="27"/>
      <c r="K49" s="25"/>
      <c r="L49" s="216"/>
      <c r="M49" s="200"/>
      <c r="N49" s="200"/>
      <c r="O49" s="216"/>
      <c r="P49" s="200"/>
      <c r="Q49" s="205"/>
    </row>
    <row r="50" spans="1:17" x14ac:dyDescent="0.3">
      <c r="A50" s="74" t="s">
        <v>14</v>
      </c>
      <c r="B50" s="25">
        <v>16</v>
      </c>
      <c r="C50" s="93"/>
      <c r="D50" s="91"/>
      <c r="E50" s="92"/>
      <c r="F50" s="92"/>
      <c r="G50" s="92"/>
      <c r="H50" s="80"/>
      <c r="I50" s="80"/>
      <c r="J50" s="30"/>
      <c r="K50" s="29"/>
      <c r="L50" s="208"/>
      <c r="M50" s="207"/>
      <c r="N50" s="207"/>
      <c r="O50" s="208"/>
      <c r="P50" s="207"/>
      <c r="Q50" s="205"/>
    </row>
    <row r="51" spans="1:17" x14ac:dyDescent="0.3">
      <c r="A51" s="76" t="s">
        <v>51</v>
      </c>
      <c r="B51" s="25"/>
      <c r="C51" s="93">
        <v>60</v>
      </c>
      <c r="D51" s="91">
        <f t="shared" si="4"/>
        <v>60</v>
      </c>
      <c r="E51" s="92">
        <f t="shared" si="3"/>
        <v>306</v>
      </c>
      <c r="F51" s="92">
        <f t="shared" si="3"/>
        <v>306</v>
      </c>
      <c r="G51" s="92">
        <f t="shared" si="5"/>
        <v>16.8</v>
      </c>
      <c r="H51" s="71" t="s">
        <v>8</v>
      </c>
      <c r="I51" s="71" t="s">
        <v>291</v>
      </c>
      <c r="J51" s="27">
        <v>18</v>
      </c>
      <c r="K51" s="51">
        <v>7100</v>
      </c>
      <c r="L51" s="217"/>
      <c r="M51" s="203"/>
      <c r="N51" s="203"/>
      <c r="O51" s="217"/>
      <c r="P51" s="203"/>
      <c r="Q51" s="205"/>
    </row>
    <row r="52" spans="1:17" x14ac:dyDescent="0.3">
      <c r="A52" s="94" t="s">
        <v>52</v>
      </c>
      <c r="B52" s="29"/>
      <c r="C52" s="93">
        <v>2</v>
      </c>
      <c r="D52" s="91">
        <f t="shared" si="4"/>
        <v>2</v>
      </c>
      <c r="E52" s="92">
        <f t="shared" si="3"/>
        <v>10.199999999999999</v>
      </c>
      <c r="F52" s="92">
        <f t="shared" si="3"/>
        <v>10.199999999999999</v>
      </c>
      <c r="G52" s="92">
        <f t="shared" si="5"/>
        <v>0.56000000000000005</v>
      </c>
      <c r="H52" s="80" t="s">
        <v>17</v>
      </c>
      <c r="I52" s="71" t="s">
        <v>291</v>
      </c>
      <c r="J52" s="30">
        <v>18</v>
      </c>
      <c r="K52" s="29">
        <v>3500</v>
      </c>
      <c r="L52" s="208"/>
      <c r="M52" s="207"/>
      <c r="N52" s="207"/>
      <c r="O52" s="208"/>
      <c r="P52" s="207"/>
      <c r="Q52" s="205"/>
    </row>
    <row r="53" spans="1:17" hidden="1" x14ac:dyDescent="0.3">
      <c r="A53" s="94"/>
      <c r="B53" s="29"/>
      <c r="C53" s="93"/>
      <c r="D53" s="91">
        <f t="shared" si="4"/>
        <v>0</v>
      </c>
      <c r="E53" s="92">
        <f t="shared" si="3"/>
        <v>0</v>
      </c>
      <c r="F53" s="92">
        <f t="shared" si="3"/>
        <v>0</v>
      </c>
      <c r="G53" s="92">
        <f t="shared" si="5"/>
        <v>0</v>
      </c>
      <c r="H53" s="71"/>
      <c r="I53" s="71"/>
      <c r="J53" s="27"/>
      <c r="K53" s="25"/>
      <c r="L53" s="216"/>
      <c r="M53" s="200"/>
      <c r="N53" s="200"/>
      <c r="O53" s="216"/>
      <c r="P53" s="200"/>
      <c r="Q53" s="205"/>
    </row>
    <row r="54" spans="1:17" x14ac:dyDescent="0.3">
      <c r="A54" s="74" t="s">
        <v>22</v>
      </c>
      <c r="B54" s="25">
        <v>9</v>
      </c>
      <c r="C54" s="93"/>
      <c r="D54" s="91"/>
      <c r="E54" s="92"/>
      <c r="F54" s="92"/>
      <c r="G54" s="92"/>
      <c r="H54" s="80"/>
      <c r="I54" s="80"/>
      <c r="J54" s="30"/>
      <c r="K54" s="29"/>
      <c r="L54" s="208"/>
      <c r="M54" s="207"/>
      <c r="N54" s="207"/>
      <c r="O54" s="208"/>
      <c r="P54" s="207"/>
      <c r="Q54" s="205"/>
    </row>
    <row r="55" spans="1:17" x14ac:dyDescent="0.3">
      <c r="A55" s="76" t="s">
        <v>53</v>
      </c>
      <c r="B55" s="25"/>
      <c r="C55" s="93">
        <v>2</v>
      </c>
      <c r="D55" s="91">
        <f t="shared" si="4"/>
        <v>2</v>
      </c>
      <c r="E55" s="92">
        <f t="shared" si="3"/>
        <v>10.199999999999999</v>
      </c>
      <c r="F55" s="92">
        <f t="shared" si="3"/>
        <v>10.199999999999999</v>
      </c>
      <c r="G55" s="92">
        <f t="shared" si="5"/>
        <v>0.56000000000000005</v>
      </c>
      <c r="H55" s="71" t="s">
        <v>10</v>
      </c>
      <c r="I55" s="71" t="s">
        <v>299</v>
      </c>
      <c r="J55" s="27">
        <v>20</v>
      </c>
      <c r="K55" s="51">
        <v>6500</v>
      </c>
      <c r="L55" s="217"/>
      <c r="M55" s="203"/>
      <c r="N55" s="203"/>
      <c r="O55" s="217"/>
      <c r="P55" s="203"/>
      <c r="Q55" s="205"/>
    </row>
    <row r="56" spans="1:17" x14ac:dyDescent="0.3">
      <c r="A56" s="76" t="s">
        <v>208</v>
      </c>
      <c r="B56" s="25"/>
      <c r="C56" s="93">
        <v>3</v>
      </c>
      <c r="D56" s="91">
        <f t="shared" si="4"/>
        <v>3</v>
      </c>
      <c r="E56" s="92">
        <f t="shared" si="3"/>
        <v>15.3</v>
      </c>
      <c r="F56" s="92">
        <f t="shared" si="3"/>
        <v>15.3</v>
      </c>
      <c r="G56" s="92">
        <f t="shared" si="5"/>
        <v>0.84000000000000008</v>
      </c>
      <c r="H56" s="71" t="s">
        <v>44</v>
      </c>
      <c r="I56" s="71" t="s">
        <v>299</v>
      </c>
      <c r="J56" s="27">
        <v>28</v>
      </c>
      <c r="K56" s="28">
        <v>12400</v>
      </c>
      <c r="L56" s="202"/>
      <c r="M56" s="203"/>
      <c r="N56" s="203"/>
      <c r="O56" s="202"/>
      <c r="P56" s="203"/>
      <c r="Q56" s="205"/>
    </row>
    <row r="57" spans="1:17" x14ac:dyDescent="0.3">
      <c r="A57" s="76" t="s">
        <v>209</v>
      </c>
      <c r="B57" s="25"/>
      <c r="C57" s="93">
        <v>6</v>
      </c>
      <c r="D57" s="91">
        <f t="shared" si="4"/>
        <v>6</v>
      </c>
      <c r="E57" s="92">
        <f t="shared" si="3"/>
        <v>30.6</v>
      </c>
      <c r="F57" s="92">
        <f t="shared" si="3"/>
        <v>30.6</v>
      </c>
      <c r="G57" s="92">
        <f t="shared" si="5"/>
        <v>1.6800000000000002</v>
      </c>
      <c r="H57" s="71" t="s">
        <v>44</v>
      </c>
      <c r="I57" s="71" t="s">
        <v>299</v>
      </c>
      <c r="J57" s="27"/>
      <c r="K57" s="28">
        <v>12400</v>
      </c>
      <c r="L57" s="202"/>
      <c r="M57" s="203"/>
      <c r="N57" s="203"/>
      <c r="O57" s="202"/>
      <c r="P57" s="203"/>
      <c r="Q57" s="205"/>
    </row>
    <row r="58" spans="1:17" x14ac:dyDescent="0.3">
      <c r="A58" s="94" t="s">
        <v>34</v>
      </c>
      <c r="B58" s="29"/>
      <c r="C58" s="93">
        <v>2</v>
      </c>
      <c r="D58" s="91">
        <f t="shared" si="4"/>
        <v>2</v>
      </c>
      <c r="E58" s="92">
        <f t="shared" si="3"/>
        <v>10.199999999999999</v>
      </c>
      <c r="F58" s="92">
        <f t="shared" si="3"/>
        <v>10.199999999999999</v>
      </c>
      <c r="G58" s="92">
        <f t="shared" si="5"/>
        <v>0.56000000000000005</v>
      </c>
      <c r="H58" s="80" t="s">
        <v>13</v>
      </c>
      <c r="I58" s="80" t="s">
        <v>68</v>
      </c>
      <c r="J58" s="27" t="s">
        <v>16</v>
      </c>
      <c r="K58" s="25">
        <v>3450</v>
      </c>
      <c r="L58" s="216"/>
      <c r="M58" s="200"/>
      <c r="N58" s="200"/>
      <c r="O58" s="216"/>
      <c r="P58" s="200"/>
      <c r="Q58" s="205"/>
    </row>
    <row r="59" spans="1:17" x14ac:dyDescent="0.3">
      <c r="A59" s="94" t="s">
        <v>35</v>
      </c>
      <c r="B59" s="29"/>
      <c r="C59" s="93">
        <v>3</v>
      </c>
      <c r="D59" s="91">
        <f t="shared" si="4"/>
        <v>3</v>
      </c>
      <c r="E59" s="92">
        <f t="shared" si="3"/>
        <v>15.3</v>
      </c>
      <c r="F59" s="92">
        <f t="shared" si="3"/>
        <v>15.3</v>
      </c>
      <c r="G59" s="92">
        <f t="shared" si="5"/>
        <v>0.84000000000000008</v>
      </c>
      <c r="H59" s="80" t="s">
        <v>13</v>
      </c>
      <c r="I59" s="80" t="s">
        <v>68</v>
      </c>
      <c r="J59" s="30" t="s">
        <v>16</v>
      </c>
      <c r="K59" s="29">
        <v>3450</v>
      </c>
      <c r="L59" s="208"/>
      <c r="M59" s="207"/>
      <c r="N59" s="207"/>
      <c r="O59" s="208"/>
      <c r="P59" s="207"/>
      <c r="Q59" s="205"/>
    </row>
    <row r="60" spans="1:17" x14ac:dyDescent="0.3">
      <c r="A60" s="76" t="s">
        <v>36</v>
      </c>
      <c r="B60" s="25"/>
      <c r="C60" s="93">
        <v>3</v>
      </c>
      <c r="D60" s="91">
        <f t="shared" si="4"/>
        <v>3</v>
      </c>
      <c r="E60" s="92">
        <f t="shared" si="3"/>
        <v>15.3</v>
      </c>
      <c r="F60" s="92">
        <f t="shared" si="3"/>
        <v>15.3</v>
      </c>
      <c r="G60" s="92">
        <f t="shared" si="5"/>
        <v>0.84000000000000008</v>
      </c>
      <c r="H60" s="80" t="s">
        <v>13</v>
      </c>
      <c r="I60" s="80" t="s">
        <v>68</v>
      </c>
      <c r="J60" s="27" t="s">
        <v>16</v>
      </c>
      <c r="K60" s="25">
        <v>5150</v>
      </c>
      <c r="L60" s="216"/>
      <c r="M60" s="200"/>
      <c r="N60" s="200"/>
      <c r="O60" s="216"/>
      <c r="P60" s="200"/>
      <c r="Q60" s="218"/>
    </row>
    <row r="61" spans="1:17" x14ac:dyDescent="0.3">
      <c r="A61" s="76" t="s">
        <v>37</v>
      </c>
      <c r="B61" s="25"/>
      <c r="C61" s="95">
        <v>2</v>
      </c>
      <c r="D61" s="91">
        <f t="shared" si="4"/>
        <v>2</v>
      </c>
      <c r="E61" s="92">
        <f t="shared" si="3"/>
        <v>10.199999999999999</v>
      </c>
      <c r="F61" s="92">
        <f t="shared" si="3"/>
        <v>10.199999999999999</v>
      </c>
      <c r="G61" s="92">
        <f t="shared" si="5"/>
        <v>0.56000000000000005</v>
      </c>
      <c r="H61" s="71" t="s">
        <v>13</v>
      </c>
      <c r="I61" s="80" t="s">
        <v>68</v>
      </c>
      <c r="J61" s="27" t="s">
        <v>16</v>
      </c>
      <c r="K61" s="96">
        <v>2180</v>
      </c>
      <c r="L61" s="219"/>
      <c r="M61" s="220"/>
      <c r="N61" s="220"/>
      <c r="O61" s="219"/>
      <c r="P61" s="220"/>
      <c r="Q61" s="218"/>
    </row>
    <row r="62" spans="1:17" x14ac:dyDescent="0.3">
      <c r="A62" s="76" t="s">
        <v>38</v>
      </c>
      <c r="B62" s="25"/>
      <c r="C62" s="95">
        <v>3</v>
      </c>
      <c r="D62" s="91">
        <f t="shared" si="4"/>
        <v>3</v>
      </c>
      <c r="E62" s="92">
        <f t="shared" si="3"/>
        <v>15.3</v>
      </c>
      <c r="F62" s="92">
        <f t="shared" si="3"/>
        <v>15.3</v>
      </c>
      <c r="G62" s="92">
        <f t="shared" si="5"/>
        <v>0.84000000000000008</v>
      </c>
      <c r="H62" s="71" t="s">
        <v>13</v>
      </c>
      <c r="I62" s="80" t="s">
        <v>68</v>
      </c>
      <c r="J62" s="27" t="s">
        <v>16</v>
      </c>
      <c r="K62" s="51">
        <v>4060</v>
      </c>
      <c r="L62" s="217"/>
      <c r="M62" s="203"/>
      <c r="N62" s="203"/>
      <c r="O62" s="217"/>
      <c r="P62" s="203"/>
      <c r="Q62" s="218"/>
    </row>
    <row r="63" spans="1:17" x14ac:dyDescent="0.3">
      <c r="A63" s="76" t="s">
        <v>55</v>
      </c>
      <c r="B63" s="25"/>
      <c r="C63" s="95">
        <v>2</v>
      </c>
      <c r="D63" s="91">
        <f t="shared" si="4"/>
        <v>2</v>
      </c>
      <c r="E63" s="92">
        <f t="shared" si="3"/>
        <v>10.199999999999999</v>
      </c>
      <c r="F63" s="92">
        <f t="shared" si="3"/>
        <v>10.199999999999999</v>
      </c>
      <c r="G63" s="92">
        <f t="shared" si="5"/>
        <v>0.56000000000000005</v>
      </c>
      <c r="H63" s="71" t="s">
        <v>13</v>
      </c>
      <c r="I63" s="71" t="s">
        <v>298</v>
      </c>
      <c r="J63" s="27">
        <v>14</v>
      </c>
      <c r="K63" s="51">
        <v>5150</v>
      </c>
      <c r="L63" s="217"/>
      <c r="M63" s="203"/>
      <c r="N63" s="203"/>
      <c r="O63" s="217"/>
      <c r="P63" s="203"/>
      <c r="Q63" s="218"/>
    </row>
    <row r="64" spans="1:17" x14ac:dyDescent="0.3">
      <c r="A64" s="76" t="s">
        <v>54</v>
      </c>
      <c r="B64" s="25"/>
      <c r="C64" s="95">
        <v>2</v>
      </c>
      <c r="D64" s="91">
        <f t="shared" si="4"/>
        <v>2</v>
      </c>
      <c r="E64" s="92">
        <f t="shared" si="3"/>
        <v>10.199999999999999</v>
      </c>
      <c r="F64" s="92">
        <f t="shared" si="3"/>
        <v>10.199999999999999</v>
      </c>
      <c r="G64" s="92">
        <f t="shared" si="5"/>
        <v>0.56000000000000005</v>
      </c>
      <c r="H64" s="71" t="s">
        <v>68</v>
      </c>
      <c r="I64" s="71" t="s">
        <v>298</v>
      </c>
      <c r="J64" s="27" t="s">
        <v>68</v>
      </c>
      <c r="K64" s="25">
        <v>5150</v>
      </c>
      <c r="L64" s="216"/>
      <c r="M64" s="200"/>
      <c r="N64" s="200"/>
      <c r="O64" s="216"/>
      <c r="P64" s="200"/>
      <c r="Q64" s="218"/>
    </row>
    <row r="65" spans="1:17" x14ac:dyDescent="0.3">
      <c r="A65" s="76"/>
      <c r="B65" s="25"/>
      <c r="C65" s="93"/>
      <c r="D65" s="91"/>
      <c r="E65" s="92"/>
      <c r="F65" s="92"/>
      <c r="G65" s="92"/>
      <c r="H65" s="71"/>
      <c r="I65" s="71"/>
      <c r="J65" s="27"/>
      <c r="K65" s="25"/>
      <c r="L65" s="216"/>
      <c r="M65" s="200"/>
      <c r="N65" s="200"/>
      <c r="O65" s="216"/>
      <c r="P65" s="200"/>
      <c r="Q65" s="218"/>
    </row>
    <row r="66" spans="1:17" x14ac:dyDescent="0.3">
      <c r="A66" s="39" t="s">
        <v>29</v>
      </c>
      <c r="B66" s="25">
        <v>1</v>
      </c>
      <c r="C66" s="93"/>
      <c r="D66" s="91"/>
      <c r="E66" s="92"/>
      <c r="F66" s="92"/>
      <c r="G66" s="92"/>
      <c r="H66" s="80"/>
      <c r="I66" s="80"/>
      <c r="J66" s="30"/>
      <c r="K66" s="29"/>
      <c r="L66" s="208"/>
      <c r="M66" s="207"/>
      <c r="N66" s="207"/>
      <c r="O66" s="208"/>
      <c r="P66" s="207"/>
      <c r="Q66" s="218"/>
    </row>
    <row r="67" spans="1:17" x14ac:dyDescent="0.3">
      <c r="A67" s="94" t="s">
        <v>210</v>
      </c>
      <c r="B67" s="25"/>
      <c r="C67" s="93">
        <v>3</v>
      </c>
      <c r="D67" s="91">
        <f t="shared" si="4"/>
        <v>3</v>
      </c>
      <c r="E67" s="92">
        <f t="shared" si="3"/>
        <v>15.3</v>
      </c>
      <c r="F67" s="92">
        <f t="shared" si="3"/>
        <v>15.3</v>
      </c>
      <c r="G67" s="92">
        <f t="shared" si="5"/>
        <v>0.84000000000000008</v>
      </c>
      <c r="H67" s="71" t="s">
        <v>68</v>
      </c>
      <c r="I67" s="71" t="s">
        <v>300</v>
      </c>
      <c r="J67" s="27" t="s">
        <v>68</v>
      </c>
      <c r="K67" s="51">
        <v>3000</v>
      </c>
      <c r="L67" s="217"/>
      <c r="M67" s="203"/>
      <c r="N67" s="203"/>
      <c r="O67" s="217"/>
      <c r="P67" s="203"/>
      <c r="Q67" s="218"/>
    </row>
    <row r="68" spans="1:17" x14ac:dyDescent="0.3">
      <c r="A68" s="94" t="s">
        <v>56</v>
      </c>
      <c r="B68" s="25"/>
      <c r="C68" s="93">
        <v>2</v>
      </c>
      <c r="D68" s="91">
        <f t="shared" si="4"/>
        <v>2</v>
      </c>
      <c r="E68" s="92">
        <f t="shared" si="3"/>
        <v>10.199999999999999</v>
      </c>
      <c r="F68" s="92">
        <f t="shared" si="3"/>
        <v>10.199999999999999</v>
      </c>
      <c r="G68" s="92">
        <f t="shared" si="5"/>
        <v>0.56000000000000005</v>
      </c>
      <c r="H68" s="80" t="s">
        <v>30</v>
      </c>
      <c r="I68" s="71" t="s">
        <v>300</v>
      </c>
      <c r="J68" s="30">
        <v>10</v>
      </c>
      <c r="K68" s="29">
        <v>3000</v>
      </c>
      <c r="L68" s="208"/>
      <c r="M68" s="207"/>
      <c r="N68" s="207"/>
      <c r="O68" s="208"/>
      <c r="P68" s="207"/>
      <c r="Q68" s="205"/>
    </row>
    <row r="69" spans="1:17" x14ac:dyDescent="0.3">
      <c r="A69" s="94" t="s">
        <v>57</v>
      </c>
      <c r="B69" s="25"/>
      <c r="C69" s="93">
        <v>5</v>
      </c>
      <c r="D69" s="91">
        <f t="shared" si="4"/>
        <v>5</v>
      </c>
      <c r="E69" s="92">
        <f t="shared" si="3"/>
        <v>25.5</v>
      </c>
      <c r="F69" s="92">
        <f t="shared" si="3"/>
        <v>25.5</v>
      </c>
      <c r="G69" s="92">
        <f t="shared" si="5"/>
        <v>1.4000000000000001</v>
      </c>
      <c r="H69" s="80" t="s">
        <v>23</v>
      </c>
      <c r="I69" s="71" t="s">
        <v>300</v>
      </c>
      <c r="J69" s="30">
        <v>14</v>
      </c>
      <c r="K69" s="29">
        <v>4500</v>
      </c>
      <c r="L69" s="208"/>
      <c r="M69" s="207"/>
      <c r="N69" s="207"/>
      <c r="O69" s="208"/>
      <c r="P69" s="207"/>
      <c r="Q69" s="205"/>
    </row>
    <row r="70" spans="1:17" x14ac:dyDescent="0.3">
      <c r="A70" s="76"/>
      <c r="B70" s="25"/>
      <c r="C70" s="93"/>
      <c r="D70" s="91"/>
      <c r="E70" s="92"/>
      <c r="F70" s="92"/>
      <c r="G70" s="92"/>
      <c r="H70" s="80"/>
      <c r="I70" s="80"/>
      <c r="J70" s="30"/>
      <c r="K70" s="29"/>
      <c r="L70" s="208"/>
      <c r="M70" s="207"/>
      <c r="N70" s="207"/>
      <c r="O70" s="208"/>
      <c r="P70" s="207"/>
      <c r="Q70" s="205"/>
    </row>
    <row r="71" spans="1:17" x14ac:dyDescent="0.3">
      <c r="A71" s="39" t="s">
        <v>39</v>
      </c>
      <c r="B71" s="29">
        <v>5</v>
      </c>
      <c r="C71" s="98"/>
      <c r="D71" s="91"/>
      <c r="E71" s="92"/>
      <c r="F71" s="92"/>
      <c r="G71" s="92"/>
      <c r="H71" s="96"/>
      <c r="I71" s="96"/>
      <c r="J71" s="97"/>
      <c r="K71" s="29"/>
      <c r="L71" s="208"/>
      <c r="M71" s="207"/>
      <c r="N71" s="207"/>
      <c r="O71" s="208"/>
      <c r="P71" s="207"/>
      <c r="Q71" s="205"/>
    </row>
    <row r="72" spans="1:17" x14ac:dyDescent="0.3">
      <c r="A72" s="94" t="s">
        <v>56</v>
      </c>
      <c r="B72" s="25"/>
      <c r="C72" s="26">
        <v>3</v>
      </c>
      <c r="D72" s="91">
        <f t="shared" si="4"/>
        <v>3</v>
      </c>
      <c r="E72" s="92">
        <f t="shared" si="3"/>
        <v>15.3</v>
      </c>
      <c r="F72" s="92">
        <f t="shared" si="3"/>
        <v>15.3</v>
      </c>
      <c r="G72" s="92">
        <f t="shared" si="5"/>
        <v>0.84000000000000008</v>
      </c>
      <c r="H72" s="80" t="s">
        <v>30</v>
      </c>
      <c r="I72" s="71" t="s">
        <v>300</v>
      </c>
      <c r="J72" s="30">
        <v>10</v>
      </c>
      <c r="K72" s="29">
        <v>3000</v>
      </c>
      <c r="L72" s="208"/>
      <c r="M72" s="207"/>
      <c r="N72" s="207"/>
      <c r="O72" s="208"/>
      <c r="P72" s="207"/>
      <c r="Q72" s="205"/>
    </row>
    <row r="73" spans="1:17" ht="15.5" thickBot="1" x14ac:dyDescent="0.35">
      <c r="A73" s="99" t="s">
        <v>57</v>
      </c>
      <c r="B73" s="35"/>
      <c r="C73" s="53">
        <v>3</v>
      </c>
      <c r="D73" s="91">
        <f t="shared" si="4"/>
        <v>3</v>
      </c>
      <c r="E73" s="92">
        <f t="shared" si="3"/>
        <v>15.3</v>
      </c>
      <c r="F73" s="92">
        <f t="shared" si="3"/>
        <v>15.3</v>
      </c>
      <c r="G73" s="92">
        <f t="shared" si="5"/>
        <v>0.84000000000000008</v>
      </c>
      <c r="H73" s="100" t="s">
        <v>23</v>
      </c>
      <c r="I73" s="71" t="s">
        <v>300</v>
      </c>
      <c r="J73" s="55">
        <v>14</v>
      </c>
      <c r="K73" s="54">
        <v>4500</v>
      </c>
      <c r="L73" s="221"/>
      <c r="M73" s="222"/>
      <c r="N73" s="222"/>
      <c r="O73" s="221"/>
      <c r="P73" s="222"/>
      <c r="Q73" s="223"/>
    </row>
    <row r="74" spans="1:17" x14ac:dyDescent="0.3">
      <c r="A74" s="101" t="s">
        <v>42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224"/>
      <c r="M74" s="224"/>
      <c r="N74" s="224"/>
      <c r="O74" s="224"/>
      <c r="P74" s="224"/>
      <c r="Q74" s="2"/>
    </row>
    <row r="75" spans="1:17" x14ac:dyDescent="0.3">
      <c r="A75" s="103" t="s">
        <v>302</v>
      </c>
      <c r="B75" s="25">
        <v>12</v>
      </c>
      <c r="C75" s="93"/>
      <c r="D75" s="93"/>
      <c r="E75" s="93"/>
      <c r="F75" s="93"/>
      <c r="G75" s="93"/>
      <c r="H75" s="29"/>
      <c r="I75" s="29"/>
      <c r="J75" s="30"/>
      <c r="K75" s="29"/>
      <c r="L75" s="225"/>
      <c r="M75" s="226"/>
      <c r="N75" s="226"/>
      <c r="O75" s="225"/>
      <c r="P75" s="226"/>
      <c r="Q75" s="227"/>
    </row>
    <row r="76" spans="1:17" ht="30" x14ac:dyDescent="0.3">
      <c r="A76" s="105" t="s">
        <v>303</v>
      </c>
      <c r="B76" s="25"/>
      <c r="C76" s="93">
        <v>4</v>
      </c>
      <c r="D76" s="93">
        <f>C76</f>
        <v>4</v>
      </c>
      <c r="E76" s="93">
        <f>C76*5+(C76*10%)</f>
        <v>20.399999999999999</v>
      </c>
      <c r="F76" s="93">
        <f>D76*5+(D76*10%)</f>
        <v>20.399999999999999</v>
      </c>
      <c r="G76" s="93">
        <f>C76*0.28</f>
        <v>1.1200000000000001</v>
      </c>
      <c r="H76" s="51" t="s">
        <v>304</v>
      </c>
      <c r="I76" s="25" t="s">
        <v>355</v>
      </c>
      <c r="J76" s="27">
        <v>40</v>
      </c>
      <c r="K76" s="51">
        <v>21200</v>
      </c>
      <c r="L76" s="228"/>
      <c r="M76" s="229"/>
      <c r="N76" s="229"/>
      <c r="O76" s="228"/>
      <c r="P76" s="229"/>
      <c r="Q76" s="227"/>
    </row>
    <row r="77" spans="1:17" x14ac:dyDescent="0.3">
      <c r="A77" s="105" t="s">
        <v>305</v>
      </c>
      <c r="B77" s="25"/>
      <c r="C77" s="93">
        <v>2</v>
      </c>
      <c r="D77" s="93">
        <f t="shared" ref="D77:D116" si="6">C77</f>
        <v>2</v>
      </c>
      <c r="E77" s="93">
        <f t="shared" ref="E77:F111" si="7">C77*5+(C77*10%)</f>
        <v>10.199999999999999</v>
      </c>
      <c r="F77" s="93">
        <f t="shared" si="7"/>
        <v>10.199999999999999</v>
      </c>
      <c r="G77" s="93">
        <f t="shared" ref="G77:G86" si="8">C77*0.28</f>
        <v>0.56000000000000005</v>
      </c>
      <c r="H77" s="42" t="s">
        <v>45</v>
      </c>
      <c r="I77" s="25" t="s">
        <v>355</v>
      </c>
      <c r="J77" s="30">
        <v>40</v>
      </c>
      <c r="K77" s="29">
        <v>21200</v>
      </c>
      <c r="L77" s="225"/>
      <c r="M77" s="226"/>
      <c r="N77" s="226"/>
      <c r="O77" s="225"/>
      <c r="P77" s="226"/>
      <c r="Q77" s="230"/>
    </row>
    <row r="78" spans="1:17" ht="30" x14ac:dyDescent="0.3">
      <c r="A78" s="105" t="s">
        <v>306</v>
      </c>
      <c r="B78" s="25"/>
      <c r="C78" s="93">
        <v>4</v>
      </c>
      <c r="D78" s="93">
        <f t="shared" si="6"/>
        <v>4</v>
      </c>
      <c r="E78" s="93">
        <f t="shared" si="7"/>
        <v>20.399999999999999</v>
      </c>
      <c r="F78" s="93">
        <f t="shared" si="7"/>
        <v>20.399999999999999</v>
      </c>
      <c r="G78" s="93">
        <f t="shared" si="8"/>
        <v>1.1200000000000001</v>
      </c>
      <c r="H78" s="42" t="s">
        <v>304</v>
      </c>
      <c r="I78" s="25" t="s">
        <v>356</v>
      </c>
      <c r="J78" s="30">
        <v>36</v>
      </c>
      <c r="K78" s="29">
        <v>17000</v>
      </c>
      <c r="L78" s="225"/>
      <c r="M78" s="226"/>
      <c r="N78" s="226"/>
      <c r="O78" s="225"/>
      <c r="P78" s="226"/>
      <c r="Q78" s="230"/>
    </row>
    <row r="79" spans="1:17" x14ac:dyDescent="0.3">
      <c r="A79" s="105" t="s">
        <v>307</v>
      </c>
      <c r="B79" s="25"/>
      <c r="C79" s="93">
        <v>2</v>
      </c>
      <c r="D79" s="93">
        <f t="shared" si="6"/>
        <v>2</v>
      </c>
      <c r="E79" s="93">
        <f t="shared" si="7"/>
        <v>10.199999999999999</v>
      </c>
      <c r="F79" s="93">
        <f t="shared" si="7"/>
        <v>10.199999999999999</v>
      </c>
      <c r="G79" s="93">
        <f t="shared" si="8"/>
        <v>0.56000000000000005</v>
      </c>
      <c r="H79" s="42" t="s">
        <v>45</v>
      </c>
      <c r="I79" s="29" t="s">
        <v>357</v>
      </c>
      <c r="J79" s="30">
        <v>36</v>
      </c>
      <c r="K79" s="29">
        <v>17000</v>
      </c>
      <c r="L79" s="225"/>
      <c r="M79" s="226"/>
      <c r="N79" s="226"/>
      <c r="O79" s="225"/>
      <c r="P79" s="226"/>
      <c r="Q79" s="230"/>
    </row>
    <row r="80" spans="1:17" ht="30" x14ac:dyDescent="0.3">
      <c r="A80" s="105" t="s">
        <v>308</v>
      </c>
      <c r="B80" s="29"/>
      <c r="C80" s="26">
        <v>24</v>
      </c>
      <c r="D80" s="93">
        <f t="shared" si="6"/>
        <v>24</v>
      </c>
      <c r="E80" s="93">
        <f>C80*5+(C80*10%)-2</f>
        <v>120.4</v>
      </c>
      <c r="F80" s="93">
        <f>D80*5+(D80*10%)-2</f>
        <v>120.4</v>
      </c>
      <c r="G80" s="93">
        <f t="shared" si="8"/>
        <v>6.7200000000000006</v>
      </c>
      <c r="H80" s="42" t="s">
        <v>304</v>
      </c>
      <c r="I80" s="29" t="s">
        <v>356</v>
      </c>
      <c r="J80" s="30">
        <v>36</v>
      </c>
      <c r="K80" s="29">
        <v>17000</v>
      </c>
      <c r="L80" s="225"/>
      <c r="M80" s="226"/>
      <c r="N80" s="226"/>
      <c r="O80" s="225"/>
      <c r="P80" s="226"/>
      <c r="Q80" s="230"/>
    </row>
    <row r="81" spans="1:17" x14ac:dyDescent="0.3">
      <c r="A81" s="105" t="s">
        <v>58</v>
      </c>
      <c r="B81" s="25"/>
      <c r="C81" s="26">
        <v>12</v>
      </c>
      <c r="D81" s="93">
        <f t="shared" si="6"/>
        <v>12</v>
      </c>
      <c r="E81" s="93">
        <f>C81*5+(C81*10%)-1</f>
        <v>60.2</v>
      </c>
      <c r="F81" s="93">
        <f>D81*5+(D81*10%)-1</f>
        <v>60.2</v>
      </c>
      <c r="G81" s="93">
        <f t="shared" si="8"/>
        <v>3.3600000000000003</v>
      </c>
      <c r="H81" s="42" t="s">
        <v>45</v>
      </c>
      <c r="I81" s="25" t="s">
        <v>356</v>
      </c>
      <c r="J81" s="30">
        <v>36</v>
      </c>
      <c r="K81" s="29">
        <v>17000</v>
      </c>
      <c r="L81" s="225"/>
      <c r="M81" s="226"/>
      <c r="N81" s="226"/>
      <c r="O81" s="225"/>
      <c r="P81" s="226"/>
      <c r="Q81" s="230"/>
    </row>
    <row r="82" spans="1:17" ht="30" x14ac:dyDescent="0.3">
      <c r="A82" s="105" t="s">
        <v>309</v>
      </c>
      <c r="B82" s="25"/>
      <c r="C82" s="26">
        <v>8</v>
      </c>
      <c r="D82" s="93">
        <f t="shared" si="6"/>
        <v>8</v>
      </c>
      <c r="E82" s="93">
        <f>C82*5+(C82*10%)-1</f>
        <v>39.799999999999997</v>
      </c>
      <c r="F82" s="93">
        <f>D82*5+(D82*10%)-1</f>
        <v>39.799999999999997</v>
      </c>
      <c r="G82" s="93">
        <f t="shared" si="8"/>
        <v>2.2400000000000002</v>
      </c>
      <c r="H82" s="42" t="s">
        <v>304</v>
      </c>
      <c r="I82" s="25" t="s">
        <v>358</v>
      </c>
      <c r="J82" s="30">
        <v>28</v>
      </c>
      <c r="K82" s="29">
        <v>12500</v>
      </c>
      <c r="L82" s="225"/>
      <c r="M82" s="226"/>
      <c r="N82" s="226"/>
      <c r="O82" s="225"/>
      <c r="P82" s="226"/>
      <c r="Q82" s="230"/>
    </row>
    <row r="83" spans="1:17" x14ac:dyDescent="0.3">
      <c r="A83" s="105" t="s">
        <v>310</v>
      </c>
      <c r="B83" s="25"/>
      <c r="C83" s="93">
        <v>4</v>
      </c>
      <c r="D83" s="93">
        <f t="shared" si="6"/>
        <v>4</v>
      </c>
      <c r="E83" s="93">
        <f t="shared" si="7"/>
        <v>20.399999999999999</v>
      </c>
      <c r="F83" s="93">
        <f t="shared" si="7"/>
        <v>20.399999999999999</v>
      </c>
      <c r="G83" s="93">
        <f t="shared" si="8"/>
        <v>1.1200000000000001</v>
      </c>
      <c r="H83" s="42" t="s">
        <v>45</v>
      </c>
      <c r="I83" s="29" t="s">
        <v>358</v>
      </c>
      <c r="J83" s="30">
        <v>28</v>
      </c>
      <c r="K83" s="29">
        <v>12500</v>
      </c>
      <c r="L83" s="225"/>
      <c r="M83" s="226"/>
      <c r="N83" s="226"/>
      <c r="O83" s="225"/>
      <c r="P83" s="226"/>
      <c r="Q83" s="227"/>
    </row>
    <row r="84" spans="1:17" ht="30" x14ac:dyDescent="0.3">
      <c r="A84" s="105" t="s">
        <v>311</v>
      </c>
      <c r="B84" s="25"/>
      <c r="C84" s="93">
        <v>4</v>
      </c>
      <c r="D84" s="93">
        <f t="shared" si="6"/>
        <v>4</v>
      </c>
      <c r="E84" s="93">
        <f t="shared" si="7"/>
        <v>20.399999999999999</v>
      </c>
      <c r="F84" s="93">
        <f t="shared" si="7"/>
        <v>20.399999999999999</v>
      </c>
      <c r="G84" s="93">
        <f t="shared" si="8"/>
        <v>1.1200000000000001</v>
      </c>
      <c r="H84" s="51" t="s">
        <v>312</v>
      </c>
      <c r="I84" s="25" t="s">
        <v>292</v>
      </c>
      <c r="J84" s="27">
        <v>20</v>
      </c>
      <c r="K84" s="51">
        <v>6950</v>
      </c>
      <c r="L84" s="228"/>
      <c r="M84" s="229"/>
      <c r="N84" s="229"/>
      <c r="O84" s="228"/>
      <c r="P84" s="229"/>
      <c r="Q84" s="227"/>
    </row>
    <row r="85" spans="1:17" ht="30" x14ac:dyDescent="0.3">
      <c r="A85" s="105" t="s">
        <v>313</v>
      </c>
      <c r="B85" s="25"/>
      <c r="C85" s="93">
        <v>2</v>
      </c>
      <c r="D85" s="93">
        <f t="shared" si="6"/>
        <v>2</v>
      </c>
      <c r="E85" s="93">
        <f t="shared" si="7"/>
        <v>10.199999999999999</v>
      </c>
      <c r="F85" s="93">
        <f t="shared" si="7"/>
        <v>10.199999999999999</v>
      </c>
      <c r="G85" s="93">
        <f t="shared" si="8"/>
        <v>0.56000000000000005</v>
      </c>
      <c r="H85" s="42" t="s">
        <v>314</v>
      </c>
      <c r="I85" s="25" t="s">
        <v>68</v>
      </c>
      <c r="J85" s="30">
        <v>16</v>
      </c>
      <c r="K85" s="29">
        <v>4500</v>
      </c>
      <c r="L85" s="225"/>
      <c r="M85" s="226"/>
      <c r="N85" s="226"/>
      <c r="O85" s="225"/>
      <c r="P85" s="226"/>
      <c r="Q85" s="230"/>
    </row>
    <row r="86" spans="1:17" ht="30" x14ac:dyDescent="0.3">
      <c r="A86" s="105" t="s">
        <v>315</v>
      </c>
      <c r="B86" s="25"/>
      <c r="C86" s="93">
        <v>2</v>
      </c>
      <c r="D86" s="93">
        <f t="shared" si="6"/>
        <v>2</v>
      </c>
      <c r="E86" s="93">
        <f t="shared" si="7"/>
        <v>10.199999999999999</v>
      </c>
      <c r="F86" s="93">
        <f t="shared" si="7"/>
        <v>10.199999999999999</v>
      </c>
      <c r="G86" s="93">
        <f t="shared" si="8"/>
        <v>0.56000000000000005</v>
      </c>
      <c r="H86" s="42" t="s">
        <v>314</v>
      </c>
      <c r="I86" s="25" t="s">
        <v>68</v>
      </c>
      <c r="J86" s="30">
        <v>16</v>
      </c>
      <c r="K86" s="29">
        <v>2240</v>
      </c>
      <c r="L86" s="225"/>
      <c r="M86" s="226"/>
      <c r="N86" s="226"/>
      <c r="O86" s="225"/>
      <c r="P86" s="226"/>
      <c r="Q86" s="230"/>
    </row>
    <row r="87" spans="1:17" x14ac:dyDescent="0.3">
      <c r="A87" s="103" t="s">
        <v>43</v>
      </c>
      <c r="B87" s="25">
        <v>2</v>
      </c>
      <c r="C87" s="93"/>
      <c r="D87" s="93"/>
      <c r="E87" s="93"/>
      <c r="F87" s="93"/>
      <c r="G87" s="93"/>
      <c r="H87" s="42"/>
      <c r="I87" s="29"/>
      <c r="J87" s="30"/>
      <c r="K87" s="29"/>
      <c r="L87" s="225"/>
      <c r="M87" s="226"/>
      <c r="N87" s="226"/>
      <c r="O87" s="225"/>
      <c r="P87" s="226"/>
      <c r="Q87" s="230"/>
    </row>
    <row r="88" spans="1:17" x14ac:dyDescent="0.3">
      <c r="A88" s="107" t="s">
        <v>316</v>
      </c>
      <c r="B88" s="29"/>
      <c r="C88" s="98">
        <v>4</v>
      </c>
      <c r="D88" s="93">
        <f t="shared" si="6"/>
        <v>4</v>
      </c>
      <c r="E88" s="93">
        <f t="shared" si="7"/>
        <v>20.399999999999999</v>
      </c>
      <c r="F88" s="93">
        <f t="shared" si="7"/>
        <v>20.399999999999999</v>
      </c>
      <c r="G88" s="93">
        <f>C88*0.28</f>
        <v>1.1200000000000001</v>
      </c>
      <c r="H88" s="42" t="s">
        <v>46</v>
      </c>
      <c r="I88" s="29" t="s">
        <v>359</v>
      </c>
      <c r="J88" s="30">
        <v>28</v>
      </c>
      <c r="K88" s="29">
        <v>15500</v>
      </c>
      <c r="L88" s="225"/>
      <c r="M88" s="226"/>
      <c r="N88" s="226"/>
      <c r="O88" s="225"/>
      <c r="P88" s="226"/>
      <c r="Q88" s="230"/>
    </row>
    <row r="89" spans="1:17" x14ac:dyDescent="0.3">
      <c r="A89" s="103" t="s">
        <v>20</v>
      </c>
      <c r="B89" s="25">
        <v>12</v>
      </c>
      <c r="C89" s="26"/>
      <c r="D89" s="93"/>
      <c r="E89" s="93"/>
      <c r="F89" s="93"/>
      <c r="G89" s="93"/>
      <c r="H89" s="42"/>
      <c r="I89" s="25"/>
      <c r="J89" s="30"/>
      <c r="K89" s="29"/>
      <c r="L89" s="225"/>
      <c r="M89" s="226"/>
      <c r="N89" s="226"/>
      <c r="O89" s="225"/>
      <c r="P89" s="226"/>
      <c r="Q89" s="230"/>
    </row>
    <row r="90" spans="1:17" ht="30" x14ac:dyDescent="0.3">
      <c r="A90" s="105" t="s">
        <v>317</v>
      </c>
      <c r="B90" s="25"/>
      <c r="C90" s="26">
        <v>24</v>
      </c>
      <c r="D90" s="93">
        <f t="shared" si="6"/>
        <v>24</v>
      </c>
      <c r="E90" s="93">
        <f>C90*5+(C90*10%)-2</f>
        <v>120.4</v>
      </c>
      <c r="F90" s="93">
        <f>D90*5+(D90*10%)-2</f>
        <v>120.4</v>
      </c>
      <c r="G90" s="93">
        <f>C90*0.28</f>
        <v>6.7200000000000006</v>
      </c>
      <c r="H90" s="42" t="s">
        <v>318</v>
      </c>
      <c r="I90" s="25" t="s">
        <v>297</v>
      </c>
      <c r="J90" s="30">
        <v>20</v>
      </c>
      <c r="K90" s="29">
        <v>6900</v>
      </c>
      <c r="L90" s="225"/>
      <c r="M90" s="226"/>
      <c r="N90" s="226"/>
      <c r="O90" s="225"/>
      <c r="P90" s="226"/>
      <c r="Q90" s="230"/>
    </row>
    <row r="91" spans="1:17" x14ac:dyDescent="0.3">
      <c r="A91" s="103" t="s">
        <v>319</v>
      </c>
      <c r="B91" s="25">
        <v>4</v>
      </c>
      <c r="C91" s="93"/>
      <c r="D91" s="93"/>
      <c r="E91" s="93"/>
      <c r="F91" s="93"/>
      <c r="G91" s="93"/>
      <c r="H91" s="42"/>
      <c r="I91" s="29"/>
      <c r="J91" s="30"/>
      <c r="K91" s="29"/>
      <c r="L91" s="225"/>
      <c r="M91" s="226"/>
      <c r="N91" s="226"/>
      <c r="O91" s="225"/>
      <c r="P91" s="226"/>
      <c r="Q91" s="227"/>
    </row>
    <row r="92" spans="1:17" ht="30" x14ac:dyDescent="0.3">
      <c r="A92" s="105" t="s">
        <v>320</v>
      </c>
      <c r="B92" s="25"/>
      <c r="C92" s="93">
        <v>2</v>
      </c>
      <c r="D92" s="93">
        <f t="shared" si="6"/>
        <v>2</v>
      </c>
      <c r="E92" s="93">
        <f t="shared" si="7"/>
        <v>10.199999999999999</v>
      </c>
      <c r="F92" s="93">
        <f t="shared" si="7"/>
        <v>10.199999999999999</v>
      </c>
      <c r="G92" s="93">
        <f>C92*0.28</f>
        <v>0.56000000000000005</v>
      </c>
      <c r="H92" s="51" t="s">
        <v>321</v>
      </c>
      <c r="I92" s="25" t="s">
        <v>360</v>
      </c>
      <c r="J92" s="27">
        <v>14</v>
      </c>
      <c r="K92" s="51">
        <v>3215</v>
      </c>
      <c r="L92" s="228"/>
      <c r="M92" s="229"/>
      <c r="N92" s="229"/>
      <c r="O92" s="228"/>
      <c r="P92" s="229"/>
      <c r="Q92" s="227"/>
    </row>
    <row r="93" spans="1:17" ht="30" x14ac:dyDescent="0.3">
      <c r="A93" s="108" t="s">
        <v>322</v>
      </c>
      <c r="B93" s="25"/>
      <c r="C93" s="93">
        <v>2</v>
      </c>
      <c r="D93" s="93">
        <f t="shared" si="6"/>
        <v>2</v>
      </c>
      <c r="E93" s="93">
        <f t="shared" si="7"/>
        <v>10.199999999999999</v>
      </c>
      <c r="F93" s="93">
        <f t="shared" si="7"/>
        <v>10.199999999999999</v>
      </c>
      <c r="G93" s="93">
        <f>C93*0.28</f>
        <v>0.56000000000000005</v>
      </c>
      <c r="H93" s="42" t="s">
        <v>323</v>
      </c>
      <c r="I93" s="25" t="s">
        <v>68</v>
      </c>
      <c r="J93" s="30">
        <v>12</v>
      </c>
      <c r="K93" s="29" t="s">
        <v>68</v>
      </c>
      <c r="L93" s="225"/>
      <c r="M93" s="226"/>
      <c r="N93" s="226"/>
      <c r="O93" s="225"/>
      <c r="P93" s="226"/>
      <c r="Q93" s="230"/>
    </row>
    <row r="94" spans="1:17" x14ac:dyDescent="0.3">
      <c r="A94" s="103" t="s">
        <v>324</v>
      </c>
      <c r="B94" s="25">
        <v>2</v>
      </c>
      <c r="C94" s="93"/>
      <c r="D94" s="93"/>
      <c r="E94" s="93"/>
      <c r="F94" s="93"/>
      <c r="G94" s="93"/>
      <c r="H94" s="42"/>
      <c r="I94" s="25"/>
      <c r="J94" s="30"/>
      <c r="K94" s="29"/>
      <c r="L94" s="225"/>
      <c r="M94" s="226"/>
      <c r="N94" s="226"/>
      <c r="O94" s="225"/>
      <c r="P94" s="226"/>
      <c r="Q94" s="230"/>
    </row>
    <row r="95" spans="1:17" x14ac:dyDescent="0.3">
      <c r="A95" s="107" t="s">
        <v>325</v>
      </c>
      <c r="B95" s="25"/>
      <c r="C95" s="93">
        <v>4</v>
      </c>
      <c r="D95" s="93">
        <f t="shared" si="6"/>
        <v>4</v>
      </c>
      <c r="E95" s="93">
        <f t="shared" si="7"/>
        <v>20.399999999999999</v>
      </c>
      <c r="F95" s="93">
        <f t="shared" si="7"/>
        <v>20.399999999999999</v>
      </c>
      <c r="G95" s="93">
        <f>C95*0.28</f>
        <v>1.1200000000000001</v>
      </c>
      <c r="H95" s="42" t="s">
        <v>326</v>
      </c>
      <c r="I95" s="29" t="s">
        <v>68</v>
      </c>
      <c r="J95" s="30">
        <v>16</v>
      </c>
      <c r="K95" s="29">
        <v>2240</v>
      </c>
      <c r="L95" s="225"/>
      <c r="M95" s="226"/>
      <c r="N95" s="226"/>
      <c r="O95" s="225"/>
      <c r="P95" s="226"/>
      <c r="Q95" s="230"/>
    </row>
    <row r="96" spans="1:17" ht="30" x14ac:dyDescent="0.3">
      <c r="A96" s="107" t="s">
        <v>327</v>
      </c>
      <c r="B96" s="29"/>
      <c r="C96" s="98">
        <v>2</v>
      </c>
      <c r="D96" s="93">
        <f t="shared" si="6"/>
        <v>2</v>
      </c>
      <c r="E96" s="93">
        <f t="shared" si="7"/>
        <v>10.199999999999999</v>
      </c>
      <c r="F96" s="93">
        <f t="shared" si="7"/>
        <v>10.199999999999999</v>
      </c>
      <c r="G96" s="93">
        <f>C96*0.28</f>
        <v>0.56000000000000005</v>
      </c>
      <c r="H96" s="42" t="s">
        <v>328</v>
      </c>
      <c r="I96" s="29" t="s">
        <v>361</v>
      </c>
      <c r="J96" s="30">
        <v>16</v>
      </c>
      <c r="K96" s="29">
        <v>3000</v>
      </c>
      <c r="L96" s="225"/>
      <c r="M96" s="226"/>
      <c r="N96" s="226"/>
      <c r="O96" s="225"/>
      <c r="P96" s="226"/>
      <c r="Q96" s="230"/>
    </row>
    <row r="97" spans="1:17" x14ac:dyDescent="0.3">
      <c r="A97" s="103" t="s">
        <v>329</v>
      </c>
      <c r="B97" s="25">
        <v>1</v>
      </c>
      <c r="C97" s="26"/>
      <c r="D97" s="93"/>
      <c r="E97" s="93"/>
      <c r="F97" s="93"/>
      <c r="G97" s="93"/>
      <c r="H97" s="42"/>
      <c r="I97" s="25"/>
      <c r="J97" s="30"/>
      <c r="K97" s="29"/>
      <c r="L97" s="225"/>
      <c r="M97" s="226"/>
      <c r="N97" s="226"/>
      <c r="O97" s="225"/>
      <c r="P97" s="226"/>
      <c r="Q97" s="230"/>
    </row>
    <row r="98" spans="1:17" ht="30" x14ac:dyDescent="0.3">
      <c r="A98" s="107" t="s">
        <v>330</v>
      </c>
      <c r="B98" s="25"/>
      <c r="C98" s="26">
        <v>2</v>
      </c>
      <c r="D98" s="93">
        <f t="shared" si="6"/>
        <v>2</v>
      </c>
      <c r="E98" s="93">
        <f t="shared" si="7"/>
        <v>10.199999999999999</v>
      </c>
      <c r="F98" s="93">
        <f t="shared" si="7"/>
        <v>10.199999999999999</v>
      </c>
      <c r="G98" s="93">
        <f>C98*0.28</f>
        <v>0.56000000000000005</v>
      </c>
      <c r="H98" s="42" t="s">
        <v>331</v>
      </c>
      <c r="I98" s="25" t="s">
        <v>362</v>
      </c>
      <c r="J98" s="30">
        <v>20</v>
      </c>
      <c r="K98" s="29">
        <v>4125</v>
      </c>
      <c r="L98" s="225"/>
      <c r="M98" s="226"/>
      <c r="N98" s="226"/>
      <c r="O98" s="225"/>
      <c r="P98" s="226"/>
      <c r="Q98" s="230"/>
    </row>
    <row r="99" spans="1:17" x14ac:dyDescent="0.3">
      <c r="A99" s="103" t="s">
        <v>100</v>
      </c>
      <c r="B99" s="25">
        <v>3</v>
      </c>
      <c r="C99" s="93"/>
      <c r="D99" s="93"/>
      <c r="E99" s="93"/>
      <c r="F99" s="93"/>
      <c r="G99" s="93"/>
      <c r="H99" s="42"/>
      <c r="I99" s="29"/>
      <c r="J99" s="30"/>
      <c r="K99" s="29"/>
      <c r="L99" s="225"/>
      <c r="M99" s="226"/>
      <c r="N99" s="226"/>
      <c r="O99" s="225"/>
      <c r="P99" s="226"/>
      <c r="Q99" s="227"/>
    </row>
    <row r="100" spans="1:17" ht="30" x14ac:dyDescent="0.3">
      <c r="A100" s="107" t="s">
        <v>332</v>
      </c>
      <c r="B100" s="25"/>
      <c r="C100" s="93">
        <v>12</v>
      </c>
      <c r="D100" s="93">
        <f t="shared" si="6"/>
        <v>12</v>
      </c>
      <c r="E100" s="93">
        <f>C100*5+(C100*10%)-1</f>
        <v>60.2</v>
      </c>
      <c r="F100" s="93">
        <f>D100*5+(D100*10%)-1</f>
        <v>60.2</v>
      </c>
      <c r="G100" s="93">
        <f>C100*0.28</f>
        <v>3.3600000000000003</v>
      </c>
      <c r="H100" s="51" t="s">
        <v>333</v>
      </c>
      <c r="I100" s="25" t="s">
        <v>363</v>
      </c>
      <c r="J100" s="27">
        <v>14</v>
      </c>
      <c r="K100" s="51">
        <v>2885</v>
      </c>
      <c r="L100" s="228"/>
      <c r="M100" s="229"/>
      <c r="N100" s="229"/>
      <c r="O100" s="228"/>
      <c r="P100" s="229"/>
      <c r="Q100" s="227"/>
    </row>
    <row r="101" spans="1:17" x14ac:dyDescent="0.3">
      <c r="A101" s="103" t="s">
        <v>334</v>
      </c>
      <c r="B101" s="25">
        <v>1</v>
      </c>
      <c r="C101" s="93"/>
      <c r="D101" s="93"/>
      <c r="E101" s="93"/>
      <c r="F101" s="93"/>
      <c r="G101" s="93"/>
      <c r="H101" s="42"/>
      <c r="I101" s="25"/>
      <c r="J101" s="30"/>
      <c r="K101" s="29"/>
      <c r="L101" s="225"/>
      <c r="M101" s="226"/>
      <c r="N101" s="226"/>
      <c r="O101" s="225"/>
      <c r="P101" s="226"/>
      <c r="Q101" s="230"/>
    </row>
    <row r="102" spans="1:17" ht="45" x14ac:dyDescent="0.3">
      <c r="A102" s="107" t="s">
        <v>335</v>
      </c>
      <c r="B102" s="25"/>
      <c r="C102" s="93">
        <v>2</v>
      </c>
      <c r="D102" s="93">
        <f t="shared" si="6"/>
        <v>2</v>
      </c>
      <c r="E102" s="93">
        <f>C102*5+(C102*10%)</f>
        <v>10.199999999999999</v>
      </c>
      <c r="F102" s="93">
        <f>D102*5+(D102*10%)</f>
        <v>10.199999999999999</v>
      </c>
      <c r="G102" s="93">
        <f>C102*0.28</f>
        <v>0.56000000000000005</v>
      </c>
      <c r="H102" s="42" t="s">
        <v>336</v>
      </c>
      <c r="I102" s="25" t="s">
        <v>360</v>
      </c>
      <c r="J102" s="30">
        <v>14</v>
      </c>
      <c r="K102" s="29">
        <v>2725</v>
      </c>
      <c r="L102" s="225"/>
      <c r="M102" s="226"/>
      <c r="N102" s="226"/>
      <c r="O102" s="225"/>
      <c r="P102" s="226"/>
      <c r="Q102" s="230"/>
    </row>
    <row r="103" spans="1:17" x14ac:dyDescent="0.3">
      <c r="A103" s="103" t="s">
        <v>337</v>
      </c>
      <c r="B103" s="25">
        <v>4</v>
      </c>
      <c r="C103" s="93"/>
      <c r="D103" s="93"/>
      <c r="E103" s="93"/>
      <c r="F103" s="93"/>
      <c r="G103" s="93"/>
      <c r="H103" s="42"/>
      <c r="I103" s="29"/>
      <c r="J103" s="30"/>
      <c r="K103" s="29"/>
      <c r="L103" s="225"/>
      <c r="M103" s="226"/>
      <c r="N103" s="226"/>
      <c r="O103" s="225"/>
      <c r="P103" s="226"/>
      <c r="Q103" s="230"/>
    </row>
    <row r="104" spans="1:17" ht="30" x14ac:dyDescent="0.3">
      <c r="A104" s="107" t="s">
        <v>338</v>
      </c>
      <c r="B104" s="29"/>
      <c r="C104" s="98">
        <v>8</v>
      </c>
      <c r="D104" s="93">
        <f t="shared" si="6"/>
        <v>8</v>
      </c>
      <c r="E104" s="93">
        <f>C104*5+(C104*10%)-1</f>
        <v>39.799999999999997</v>
      </c>
      <c r="F104" s="93">
        <f>D104*5+(D104*10%)-1</f>
        <v>39.799999999999997</v>
      </c>
      <c r="G104" s="93">
        <f>C104*0.28</f>
        <v>2.2400000000000002</v>
      </c>
      <c r="H104" s="42" t="s">
        <v>339</v>
      </c>
      <c r="I104" s="29" t="s">
        <v>68</v>
      </c>
      <c r="J104" s="30" t="s">
        <v>68</v>
      </c>
      <c r="K104" s="29">
        <v>3350</v>
      </c>
      <c r="L104" s="225"/>
      <c r="M104" s="226"/>
      <c r="N104" s="226"/>
      <c r="O104" s="225"/>
      <c r="P104" s="226"/>
      <c r="Q104" s="230"/>
    </row>
    <row r="105" spans="1:17" x14ac:dyDescent="0.3">
      <c r="A105" s="103" t="s">
        <v>14</v>
      </c>
      <c r="B105" s="25">
        <v>12</v>
      </c>
      <c r="C105" s="26"/>
      <c r="D105" s="93"/>
      <c r="E105" s="93"/>
      <c r="F105" s="93"/>
      <c r="G105" s="93"/>
      <c r="H105" s="42"/>
      <c r="I105" s="25"/>
      <c r="J105" s="30"/>
      <c r="K105" s="29"/>
      <c r="L105" s="225"/>
      <c r="M105" s="226"/>
      <c r="N105" s="226"/>
      <c r="O105" s="225"/>
      <c r="P105" s="226"/>
      <c r="Q105" s="230"/>
    </row>
    <row r="106" spans="1:17" ht="30" x14ac:dyDescent="0.3">
      <c r="A106" s="107" t="s">
        <v>340</v>
      </c>
      <c r="B106" s="25"/>
      <c r="C106" s="26">
        <v>48</v>
      </c>
      <c r="D106" s="93">
        <f t="shared" si="6"/>
        <v>48</v>
      </c>
      <c r="E106" s="93">
        <f t="shared" si="7"/>
        <v>244.8</v>
      </c>
      <c r="F106" s="93">
        <f t="shared" si="7"/>
        <v>244.8</v>
      </c>
      <c r="G106" s="93">
        <f>C106*0.28</f>
        <v>13.440000000000001</v>
      </c>
      <c r="H106" s="42" t="s">
        <v>318</v>
      </c>
      <c r="I106" s="25" t="s">
        <v>292</v>
      </c>
      <c r="J106" s="30">
        <v>20</v>
      </c>
      <c r="K106" s="29">
        <v>6900</v>
      </c>
      <c r="L106" s="225"/>
      <c r="M106" s="226"/>
      <c r="N106" s="226"/>
      <c r="O106" s="225"/>
      <c r="P106" s="226"/>
      <c r="Q106" s="230"/>
    </row>
    <row r="107" spans="1:17" x14ac:dyDescent="0.3">
      <c r="A107" s="103" t="s">
        <v>341</v>
      </c>
      <c r="B107" s="25">
        <v>1</v>
      </c>
      <c r="C107" s="93"/>
      <c r="D107" s="93"/>
      <c r="E107" s="93"/>
      <c r="F107" s="93"/>
      <c r="G107" s="93"/>
      <c r="H107" s="42"/>
      <c r="I107" s="29"/>
      <c r="J107" s="30"/>
      <c r="K107" s="29"/>
      <c r="L107" s="225"/>
      <c r="M107" s="226"/>
      <c r="N107" s="226"/>
      <c r="O107" s="225"/>
      <c r="P107" s="226"/>
      <c r="Q107" s="227"/>
    </row>
    <row r="108" spans="1:17" ht="30" x14ac:dyDescent="0.3">
      <c r="A108" s="107" t="s">
        <v>342</v>
      </c>
      <c r="B108" s="25"/>
      <c r="C108" s="93">
        <v>4</v>
      </c>
      <c r="D108" s="93">
        <f t="shared" si="6"/>
        <v>4</v>
      </c>
      <c r="E108" s="93">
        <f t="shared" si="7"/>
        <v>20.399999999999999</v>
      </c>
      <c r="F108" s="93">
        <f t="shared" si="7"/>
        <v>20.399999999999999</v>
      </c>
      <c r="G108" s="93">
        <f>C108*0.28</f>
        <v>1.1200000000000001</v>
      </c>
      <c r="H108" s="51" t="s">
        <v>343</v>
      </c>
      <c r="I108" s="25" t="s">
        <v>364</v>
      </c>
      <c r="J108" s="27">
        <v>14</v>
      </c>
      <c r="K108" s="51">
        <v>3450</v>
      </c>
      <c r="L108" s="228"/>
      <c r="M108" s="229"/>
      <c r="N108" s="229"/>
      <c r="O108" s="228"/>
      <c r="P108" s="229"/>
      <c r="Q108" s="227"/>
    </row>
    <row r="109" spans="1:17" x14ac:dyDescent="0.3">
      <c r="A109" s="103" t="s">
        <v>344</v>
      </c>
      <c r="B109" s="25">
        <v>4</v>
      </c>
      <c r="C109" s="93"/>
      <c r="D109" s="93"/>
      <c r="E109" s="93"/>
      <c r="F109" s="93"/>
      <c r="G109" s="93"/>
      <c r="H109" s="42"/>
      <c r="I109" s="25"/>
      <c r="J109" s="30"/>
      <c r="K109" s="29"/>
      <c r="L109" s="225"/>
      <c r="M109" s="226"/>
      <c r="N109" s="226"/>
      <c r="O109" s="225"/>
      <c r="P109" s="226"/>
      <c r="Q109" s="230"/>
    </row>
    <row r="110" spans="1:17" ht="30" x14ac:dyDescent="0.3">
      <c r="A110" s="107" t="s">
        <v>345</v>
      </c>
      <c r="B110" s="25"/>
      <c r="C110" s="93">
        <v>4</v>
      </c>
      <c r="D110" s="93">
        <f t="shared" si="6"/>
        <v>4</v>
      </c>
      <c r="E110" s="93">
        <f t="shared" si="7"/>
        <v>20.399999999999999</v>
      </c>
      <c r="F110" s="93">
        <f t="shared" si="7"/>
        <v>20.399999999999999</v>
      </c>
      <c r="G110" s="93">
        <f>C110*0.28</f>
        <v>1.1200000000000001</v>
      </c>
      <c r="H110" s="42" t="s">
        <v>346</v>
      </c>
      <c r="I110" s="25" t="s">
        <v>300</v>
      </c>
      <c r="J110" s="30" t="s">
        <v>68</v>
      </c>
      <c r="K110" s="29">
        <v>925</v>
      </c>
      <c r="L110" s="225"/>
      <c r="M110" s="226"/>
      <c r="N110" s="226"/>
      <c r="O110" s="225"/>
      <c r="P110" s="226"/>
      <c r="Q110" s="230"/>
    </row>
    <row r="111" spans="1:17" x14ac:dyDescent="0.3">
      <c r="A111" s="107" t="s">
        <v>347</v>
      </c>
      <c r="B111" s="25"/>
      <c r="C111" s="93">
        <v>4</v>
      </c>
      <c r="D111" s="93">
        <f t="shared" si="6"/>
        <v>4</v>
      </c>
      <c r="E111" s="93">
        <f t="shared" si="7"/>
        <v>20.399999999999999</v>
      </c>
      <c r="F111" s="93">
        <f t="shared" si="7"/>
        <v>20.399999999999999</v>
      </c>
      <c r="G111" s="93">
        <f>C111*0.28</f>
        <v>1.1200000000000001</v>
      </c>
      <c r="H111" s="42" t="s">
        <v>348</v>
      </c>
      <c r="I111" s="29" t="s">
        <v>365</v>
      </c>
      <c r="J111" s="30" t="s">
        <v>68</v>
      </c>
      <c r="K111" s="29">
        <v>437</v>
      </c>
      <c r="L111" s="225"/>
      <c r="M111" s="226"/>
      <c r="N111" s="226"/>
      <c r="O111" s="225"/>
      <c r="P111" s="226"/>
      <c r="Q111" s="230"/>
    </row>
    <row r="112" spans="1:17" ht="30" x14ac:dyDescent="0.3">
      <c r="A112" s="107" t="s">
        <v>349</v>
      </c>
      <c r="B112" s="29"/>
      <c r="C112" s="98">
        <v>8</v>
      </c>
      <c r="D112" s="93">
        <f t="shared" si="6"/>
        <v>8</v>
      </c>
      <c r="E112" s="93">
        <f>C112*5+(C112*10%)-1</f>
        <v>39.799999999999997</v>
      </c>
      <c r="F112" s="93">
        <f>D112*5+(D112*10%)-1</f>
        <v>39.799999999999997</v>
      </c>
      <c r="G112" s="93">
        <f>C112*0.28</f>
        <v>2.2400000000000002</v>
      </c>
      <c r="H112" s="42" t="s">
        <v>346</v>
      </c>
      <c r="I112" s="29" t="s">
        <v>300</v>
      </c>
      <c r="J112" s="30" t="s">
        <v>68</v>
      </c>
      <c r="K112" s="29">
        <v>925</v>
      </c>
      <c r="L112" s="225"/>
      <c r="M112" s="226"/>
      <c r="N112" s="226"/>
      <c r="O112" s="225"/>
      <c r="P112" s="226"/>
      <c r="Q112" s="230"/>
    </row>
    <row r="113" spans="1:17" x14ac:dyDescent="0.3">
      <c r="A113" s="103" t="s">
        <v>350</v>
      </c>
      <c r="B113" s="25">
        <v>2</v>
      </c>
      <c r="C113" s="26"/>
      <c r="D113" s="93"/>
      <c r="E113" s="93"/>
      <c r="F113" s="93"/>
      <c r="G113" s="93"/>
      <c r="H113" s="42"/>
      <c r="I113" s="25"/>
      <c r="J113" s="30"/>
      <c r="K113" s="29"/>
      <c r="L113" s="225"/>
      <c r="M113" s="226"/>
      <c r="N113" s="226"/>
      <c r="O113" s="225"/>
      <c r="P113" s="226"/>
      <c r="Q113" s="230"/>
    </row>
    <row r="114" spans="1:17" ht="30" x14ac:dyDescent="0.3">
      <c r="A114" s="107" t="s">
        <v>351</v>
      </c>
      <c r="B114" s="25"/>
      <c r="C114" s="26">
        <v>2</v>
      </c>
      <c r="D114" s="93">
        <f t="shared" si="6"/>
        <v>2</v>
      </c>
      <c r="E114" s="93">
        <f t="shared" ref="E114:F116" si="9">C114*5+(C114*10%)</f>
        <v>10.199999999999999</v>
      </c>
      <c r="F114" s="93">
        <f t="shared" si="9"/>
        <v>10.199999999999999</v>
      </c>
      <c r="G114" s="93">
        <f>C114*0.28</f>
        <v>0.56000000000000005</v>
      </c>
      <c r="H114" s="42" t="s">
        <v>304</v>
      </c>
      <c r="I114" s="25" t="s">
        <v>358</v>
      </c>
      <c r="J114" s="30">
        <v>28</v>
      </c>
      <c r="K114" s="29">
        <v>12500</v>
      </c>
      <c r="L114" s="225"/>
      <c r="M114" s="226"/>
      <c r="N114" s="226"/>
      <c r="O114" s="225"/>
      <c r="P114" s="226"/>
      <c r="Q114" s="230"/>
    </row>
    <row r="115" spans="1:17" ht="30" x14ac:dyDescent="0.3">
      <c r="A115" s="107" t="s">
        <v>352</v>
      </c>
      <c r="B115" s="25"/>
      <c r="C115" s="93">
        <v>4</v>
      </c>
      <c r="D115" s="93">
        <f t="shared" si="6"/>
        <v>4</v>
      </c>
      <c r="E115" s="93">
        <f t="shared" si="9"/>
        <v>20.399999999999999</v>
      </c>
      <c r="F115" s="93">
        <f t="shared" si="9"/>
        <v>20.399999999999999</v>
      </c>
      <c r="G115" s="93">
        <f>C115*0.28</f>
        <v>1.1200000000000001</v>
      </c>
      <c r="H115" s="42" t="s">
        <v>304</v>
      </c>
      <c r="I115" s="29" t="s">
        <v>356</v>
      </c>
      <c r="J115" s="30">
        <v>36</v>
      </c>
      <c r="K115" s="29">
        <v>17000</v>
      </c>
      <c r="L115" s="225"/>
      <c r="M115" s="226"/>
      <c r="N115" s="226"/>
      <c r="O115" s="225"/>
      <c r="P115" s="226"/>
      <c r="Q115" s="227"/>
    </row>
    <row r="116" spans="1:17" ht="30" x14ac:dyDescent="0.3">
      <c r="A116" s="107" t="s">
        <v>353</v>
      </c>
      <c r="B116" s="25"/>
      <c r="C116" s="93">
        <v>2</v>
      </c>
      <c r="D116" s="93">
        <f t="shared" si="6"/>
        <v>2</v>
      </c>
      <c r="E116" s="93">
        <f t="shared" si="9"/>
        <v>10.199999999999999</v>
      </c>
      <c r="F116" s="93">
        <f t="shared" si="9"/>
        <v>10.199999999999999</v>
      </c>
      <c r="G116" s="93">
        <f>C116*0.28</f>
        <v>0.56000000000000005</v>
      </c>
      <c r="H116" s="51" t="s">
        <v>354</v>
      </c>
      <c r="I116" s="25" t="s">
        <v>355</v>
      </c>
      <c r="J116" s="27">
        <v>40</v>
      </c>
      <c r="K116" s="51">
        <v>21200</v>
      </c>
      <c r="L116" s="228"/>
      <c r="M116" s="229"/>
      <c r="N116" s="229"/>
      <c r="O116" s="228"/>
      <c r="P116" s="229"/>
      <c r="Q116" s="227"/>
    </row>
  </sheetData>
  <sheetProtection algorithmName="SHA-512" hashValue="ewFUXpTxZVamtIa6bqXHGkoPjlHjKcK1ZUTKXDCmC3C8KlnCYqFQM8MBY+3oIX8C/8oTT+2jSAM56Oh6xY0iPQ==" saltValue="6TezqwipNqCWD4A7YhmWkw==" spinCount="100000" sheet="1" objects="1" scenarios="1" selectLockedCells="1"/>
  <mergeCells count="5">
    <mergeCell ref="A2:Q2"/>
    <mergeCell ref="A1:Q1"/>
    <mergeCell ref="A4:K4"/>
    <mergeCell ref="A36:K36"/>
    <mergeCell ref="A74:K74"/>
  </mergeCells>
  <pageMargins left="0.7" right="0.7" top="0.75" bottom="0.75" header="0.3" footer="0.3"/>
  <pageSetup paperSize="9" scale="30" fitToHeight="0" orientation="landscape" r:id="rId1"/>
  <rowBreaks count="3" manualBreakCount="3">
    <brk id="35" max="6" man="1"/>
    <brk id="73" max="6" man="1"/>
    <brk id="11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25"/>
  <sheetViews>
    <sheetView view="pageBreakPreview" topLeftCell="D1" zoomScale="60" zoomScaleNormal="40" workbookViewId="0">
      <pane ySplit="3" topLeftCell="A4" activePane="bottomLeft" state="frozen"/>
      <selection activeCell="F1" sqref="F1"/>
      <selection pane="bottomLeft" activeCell="M13" sqref="M13"/>
    </sheetView>
  </sheetViews>
  <sheetFormatPr defaultColWidth="9.08984375" defaultRowHeight="15" x14ac:dyDescent="0.3"/>
  <cols>
    <col min="1" max="1" width="80" style="8" customWidth="1"/>
    <col min="2" max="2" width="17.08984375" style="117" customWidth="1"/>
    <col min="3" max="3" width="17.90625" style="117" customWidth="1"/>
    <col min="4" max="4" width="18" style="117" customWidth="1"/>
    <col min="5" max="6" width="16.54296875" style="117" customWidth="1"/>
    <col min="7" max="7" width="23" style="117" customWidth="1"/>
    <col min="8" max="8" width="22.08984375" style="8" bestFit="1" customWidth="1"/>
    <col min="9" max="9" width="56.36328125" style="8" customWidth="1"/>
    <col min="10" max="10" width="27.453125" style="8" customWidth="1"/>
    <col min="11" max="11" width="21.36328125" style="8" customWidth="1"/>
    <col min="12" max="17" width="20.453125" style="8" customWidth="1"/>
    <col min="18" max="18" width="22.453125" style="8" customWidth="1"/>
    <col min="19" max="16384" width="9.08984375" style="8"/>
  </cols>
  <sheetData>
    <row r="1" spans="1:19" ht="27" customHeight="1" thickBot="1" x14ac:dyDescent="0.35">
      <c r="A1" s="109" t="s">
        <v>261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1"/>
      <c r="S1" s="7"/>
    </row>
    <row r="2" spans="1:19" ht="50.15" customHeight="1" thickBot="1" x14ac:dyDescent="0.35">
      <c r="A2" s="112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  <c r="S2" s="12"/>
    </row>
    <row r="3" spans="1:19" ht="60.5" thickBot="1" x14ac:dyDescent="0.35">
      <c r="A3" s="115" t="s">
        <v>0</v>
      </c>
      <c r="B3" s="116" t="s">
        <v>1</v>
      </c>
      <c r="C3" s="16" t="s">
        <v>265</v>
      </c>
      <c r="D3" s="15" t="s">
        <v>377</v>
      </c>
      <c r="E3" s="16" t="s">
        <v>369</v>
      </c>
      <c r="F3" s="16" t="s">
        <v>376</v>
      </c>
      <c r="G3" s="16" t="s">
        <v>301</v>
      </c>
      <c r="H3" s="16" t="s">
        <v>266</v>
      </c>
      <c r="I3" s="16" t="s">
        <v>2</v>
      </c>
      <c r="J3" s="16" t="s">
        <v>367</v>
      </c>
      <c r="K3" s="16" t="s">
        <v>3</v>
      </c>
      <c r="L3" s="16" t="s">
        <v>4</v>
      </c>
      <c r="M3" s="17" t="s">
        <v>370</v>
      </c>
      <c r="N3" s="17" t="s">
        <v>374</v>
      </c>
      <c r="O3" s="17" t="s">
        <v>375</v>
      </c>
      <c r="P3" s="17" t="s">
        <v>371</v>
      </c>
      <c r="Q3" s="17" t="s">
        <v>372</v>
      </c>
      <c r="R3" s="18" t="s">
        <v>373</v>
      </c>
    </row>
    <row r="4" spans="1:19" ht="20.399999999999999" customHeight="1" thickBot="1" x14ac:dyDescent="0.35">
      <c r="A4" s="231" t="s">
        <v>275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63"/>
      <c r="S4" s="117"/>
    </row>
    <row r="5" spans="1:19" x14ac:dyDescent="0.3">
      <c r="A5" s="86" t="s">
        <v>111</v>
      </c>
      <c r="B5" s="118">
        <v>108</v>
      </c>
      <c r="C5" s="118"/>
      <c r="D5" s="118"/>
      <c r="E5" s="118"/>
      <c r="F5" s="118"/>
      <c r="G5" s="118"/>
      <c r="H5" s="118"/>
      <c r="I5" s="20"/>
      <c r="J5" s="20"/>
      <c r="K5" s="66"/>
      <c r="L5" s="67"/>
      <c r="M5" s="196"/>
      <c r="N5" s="197"/>
      <c r="O5" s="197"/>
      <c r="P5" s="196"/>
      <c r="Q5" s="197"/>
      <c r="R5" s="236"/>
    </row>
    <row r="6" spans="1:19" ht="45" x14ac:dyDescent="0.3">
      <c r="A6" s="119" t="s">
        <v>211</v>
      </c>
      <c r="B6" s="120"/>
      <c r="C6" s="120">
        <v>320</v>
      </c>
      <c r="D6" s="120">
        <f>C6</f>
        <v>320</v>
      </c>
      <c r="E6" s="121">
        <f>C6*5+(C6*10%)</f>
        <v>1632</v>
      </c>
      <c r="F6" s="121">
        <f>D6*5+(D6*10%)</f>
        <v>1632</v>
      </c>
      <c r="G6" s="121">
        <f>C6*0.28</f>
        <v>89.600000000000009</v>
      </c>
      <c r="H6" s="122">
        <v>142000</v>
      </c>
      <c r="I6" s="25" t="s">
        <v>267</v>
      </c>
      <c r="J6" s="25" t="s">
        <v>282</v>
      </c>
      <c r="K6" s="27" t="s">
        <v>6</v>
      </c>
      <c r="L6" s="28">
        <v>15070</v>
      </c>
      <c r="M6" s="202"/>
      <c r="N6" s="203"/>
      <c r="O6" s="203"/>
      <c r="P6" s="202"/>
      <c r="Q6" s="203"/>
      <c r="R6" s="237"/>
    </row>
    <row r="7" spans="1:19" ht="45" x14ac:dyDescent="0.3">
      <c r="A7" s="119" t="s">
        <v>212</v>
      </c>
      <c r="B7" s="120"/>
      <c r="C7" s="120">
        <v>350</v>
      </c>
      <c r="D7" s="120">
        <f t="shared" ref="D7:D35" si="0">C7</f>
        <v>350</v>
      </c>
      <c r="E7" s="121">
        <f t="shared" ref="E7:F35" si="1">C7*5+(C7*10%)</f>
        <v>1785</v>
      </c>
      <c r="F7" s="121">
        <f t="shared" si="1"/>
        <v>1785</v>
      </c>
      <c r="G7" s="121">
        <f t="shared" ref="G7:G35" si="2">C7*0.28</f>
        <v>98.000000000000014</v>
      </c>
      <c r="H7" s="122">
        <v>131051</v>
      </c>
      <c r="I7" s="25" t="s">
        <v>5</v>
      </c>
      <c r="J7" s="25" t="s">
        <v>282</v>
      </c>
      <c r="K7" s="27" t="s">
        <v>6</v>
      </c>
      <c r="L7" s="28">
        <v>15070</v>
      </c>
      <c r="M7" s="202"/>
      <c r="N7" s="203"/>
      <c r="O7" s="203"/>
      <c r="P7" s="202"/>
      <c r="Q7" s="203"/>
      <c r="R7" s="237"/>
    </row>
    <row r="8" spans="1:19" x14ac:dyDescent="0.3">
      <c r="A8" s="74" t="s">
        <v>7</v>
      </c>
      <c r="B8" s="120">
        <v>77</v>
      </c>
      <c r="C8" s="120"/>
      <c r="D8" s="120"/>
      <c r="E8" s="121"/>
      <c r="F8" s="121"/>
      <c r="G8" s="121"/>
      <c r="H8" s="120"/>
      <c r="I8" s="25"/>
      <c r="J8" s="25"/>
      <c r="K8" s="27"/>
      <c r="L8" s="32"/>
      <c r="M8" s="199"/>
      <c r="N8" s="200"/>
      <c r="O8" s="200"/>
      <c r="P8" s="199"/>
      <c r="Q8" s="200"/>
      <c r="R8" s="237"/>
    </row>
    <row r="9" spans="1:19" x14ac:dyDescent="0.3">
      <c r="A9" s="123" t="s">
        <v>213</v>
      </c>
      <c r="B9" s="120"/>
      <c r="C9" s="120">
        <v>370</v>
      </c>
      <c r="D9" s="120">
        <f t="shared" si="0"/>
        <v>370</v>
      </c>
      <c r="E9" s="121">
        <f t="shared" si="1"/>
        <v>1887</v>
      </c>
      <c r="F9" s="121">
        <f t="shared" si="1"/>
        <v>1887</v>
      </c>
      <c r="G9" s="121">
        <f t="shared" si="2"/>
        <v>103.60000000000001</v>
      </c>
      <c r="H9" s="124">
        <v>145514</v>
      </c>
      <c r="I9" s="25" t="s">
        <v>8</v>
      </c>
      <c r="J9" s="25" t="s">
        <v>278</v>
      </c>
      <c r="K9" s="27">
        <v>18</v>
      </c>
      <c r="L9" s="28">
        <v>7100</v>
      </c>
      <c r="M9" s="202"/>
      <c r="N9" s="203"/>
      <c r="O9" s="203"/>
      <c r="P9" s="202"/>
      <c r="Q9" s="203"/>
      <c r="R9" s="237"/>
    </row>
    <row r="10" spans="1:19" x14ac:dyDescent="0.3">
      <c r="A10" s="89" t="s">
        <v>214</v>
      </c>
      <c r="B10" s="120"/>
      <c r="C10" s="120">
        <v>22</v>
      </c>
      <c r="D10" s="120">
        <f t="shared" si="0"/>
        <v>22</v>
      </c>
      <c r="E10" s="121">
        <f t="shared" si="1"/>
        <v>112.2</v>
      </c>
      <c r="F10" s="121">
        <f t="shared" si="1"/>
        <v>112.2</v>
      </c>
      <c r="G10" s="121">
        <f t="shared" si="2"/>
        <v>6.16</v>
      </c>
      <c r="H10" s="124">
        <v>129823</v>
      </c>
      <c r="I10" s="25" t="s">
        <v>9</v>
      </c>
      <c r="J10" s="25" t="s">
        <v>278</v>
      </c>
      <c r="K10" s="27">
        <v>16</v>
      </c>
      <c r="L10" s="32">
        <v>3275</v>
      </c>
      <c r="M10" s="199"/>
      <c r="N10" s="200"/>
      <c r="O10" s="200"/>
      <c r="P10" s="199"/>
      <c r="Q10" s="200"/>
      <c r="R10" s="237"/>
    </row>
    <row r="11" spans="1:19" x14ac:dyDescent="0.3">
      <c r="A11" s="89" t="s">
        <v>215</v>
      </c>
      <c r="B11" s="120"/>
      <c r="C11" s="120">
        <v>18</v>
      </c>
      <c r="D11" s="120">
        <f t="shared" si="0"/>
        <v>18</v>
      </c>
      <c r="E11" s="121">
        <f t="shared" si="1"/>
        <v>91.8</v>
      </c>
      <c r="F11" s="121">
        <f t="shared" si="1"/>
        <v>91.8</v>
      </c>
      <c r="G11" s="121">
        <f t="shared" si="2"/>
        <v>5.0400000000000009</v>
      </c>
      <c r="H11" s="124">
        <v>137491</v>
      </c>
      <c r="I11" s="25" t="s">
        <v>10</v>
      </c>
      <c r="J11" s="25" t="s">
        <v>68</v>
      </c>
      <c r="K11" s="27">
        <v>20</v>
      </c>
      <c r="L11" s="28">
        <v>6500</v>
      </c>
      <c r="M11" s="202"/>
      <c r="N11" s="203"/>
      <c r="O11" s="203"/>
      <c r="P11" s="202"/>
      <c r="Q11" s="203"/>
      <c r="R11" s="237"/>
    </row>
    <row r="12" spans="1:19" x14ac:dyDescent="0.3">
      <c r="A12" s="74" t="s">
        <v>11</v>
      </c>
      <c r="B12" s="120">
        <v>13</v>
      </c>
      <c r="C12" s="120"/>
      <c r="D12" s="120">
        <f t="shared" si="0"/>
        <v>0</v>
      </c>
      <c r="E12" s="121"/>
      <c r="F12" s="121"/>
      <c r="G12" s="121"/>
      <c r="H12" s="120"/>
      <c r="I12" s="25"/>
      <c r="J12" s="25"/>
      <c r="K12" s="27"/>
      <c r="L12" s="32"/>
      <c r="M12" s="199"/>
      <c r="N12" s="200"/>
      <c r="O12" s="200"/>
      <c r="P12" s="199"/>
      <c r="Q12" s="200"/>
      <c r="R12" s="237"/>
    </row>
    <row r="13" spans="1:19" x14ac:dyDescent="0.3">
      <c r="A13" s="89" t="s">
        <v>216</v>
      </c>
      <c r="B13" s="120"/>
      <c r="C13" s="120">
        <v>100</v>
      </c>
      <c r="D13" s="120">
        <f t="shared" si="0"/>
        <v>100</v>
      </c>
      <c r="E13" s="121">
        <f t="shared" si="1"/>
        <v>510</v>
      </c>
      <c r="F13" s="121">
        <f t="shared" si="1"/>
        <v>510</v>
      </c>
      <c r="G13" s="121">
        <f t="shared" si="2"/>
        <v>28.000000000000004</v>
      </c>
      <c r="H13" s="124">
        <v>137118</v>
      </c>
      <c r="I13" s="25" t="s">
        <v>12</v>
      </c>
      <c r="J13" s="25" t="s">
        <v>278</v>
      </c>
      <c r="K13" s="27">
        <v>28</v>
      </c>
      <c r="L13" s="28">
        <v>12400</v>
      </c>
      <c r="M13" s="202"/>
      <c r="N13" s="203"/>
      <c r="O13" s="203"/>
      <c r="P13" s="202"/>
      <c r="Q13" s="203"/>
      <c r="R13" s="237"/>
    </row>
    <row r="14" spans="1:19" x14ac:dyDescent="0.3">
      <c r="A14" s="74" t="s">
        <v>110</v>
      </c>
      <c r="B14" s="120">
        <v>3</v>
      </c>
      <c r="C14" s="120"/>
      <c r="D14" s="120"/>
      <c r="E14" s="121"/>
      <c r="F14" s="121"/>
      <c r="G14" s="121"/>
      <c r="H14" s="120"/>
      <c r="I14" s="25"/>
      <c r="J14" s="25"/>
      <c r="K14" s="27"/>
      <c r="L14" s="28"/>
      <c r="M14" s="202"/>
      <c r="N14" s="203"/>
      <c r="O14" s="203"/>
      <c r="P14" s="202"/>
      <c r="Q14" s="203"/>
      <c r="R14" s="237"/>
    </row>
    <row r="15" spans="1:19" x14ac:dyDescent="0.3">
      <c r="A15" s="125" t="s">
        <v>217</v>
      </c>
      <c r="B15" s="120"/>
      <c r="C15" s="120">
        <f>ROUND(2*12/10,0)</f>
        <v>2</v>
      </c>
      <c r="D15" s="120">
        <f t="shared" si="0"/>
        <v>2</v>
      </c>
      <c r="E15" s="121">
        <f t="shared" si="1"/>
        <v>10.199999999999999</v>
      </c>
      <c r="F15" s="121">
        <f t="shared" si="1"/>
        <v>10.199999999999999</v>
      </c>
      <c r="G15" s="121">
        <f t="shared" si="2"/>
        <v>0.56000000000000005</v>
      </c>
      <c r="H15" s="120">
        <v>139875</v>
      </c>
      <c r="I15" s="25" t="s">
        <v>12</v>
      </c>
      <c r="J15" s="25" t="s">
        <v>278</v>
      </c>
      <c r="K15" s="27">
        <v>40</v>
      </c>
      <c r="L15" s="32">
        <v>22940</v>
      </c>
      <c r="M15" s="199"/>
      <c r="N15" s="200"/>
      <c r="O15" s="200"/>
      <c r="P15" s="199"/>
      <c r="Q15" s="200"/>
      <c r="R15" s="237"/>
    </row>
    <row r="16" spans="1:19" x14ac:dyDescent="0.3">
      <c r="A16" s="123" t="s">
        <v>218</v>
      </c>
      <c r="B16" s="120"/>
      <c r="C16" s="120">
        <v>2</v>
      </c>
      <c r="D16" s="120">
        <f t="shared" si="0"/>
        <v>2</v>
      </c>
      <c r="E16" s="121">
        <f t="shared" si="1"/>
        <v>10.199999999999999</v>
      </c>
      <c r="F16" s="121">
        <f t="shared" si="1"/>
        <v>10.199999999999999</v>
      </c>
      <c r="G16" s="121">
        <f t="shared" si="2"/>
        <v>0.56000000000000005</v>
      </c>
      <c r="H16" s="124" t="s">
        <v>268</v>
      </c>
      <c r="I16" s="25" t="s">
        <v>12</v>
      </c>
      <c r="J16" s="25" t="s">
        <v>278</v>
      </c>
      <c r="K16" s="27">
        <v>40</v>
      </c>
      <c r="L16" s="32">
        <v>22940</v>
      </c>
      <c r="M16" s="199"/>
      <c r="N16" s="200"/>
      <c r="O16" s="200"/>
      <c r="P16" s="199"/>
      <c r="Q16" s="200"/>
      <c r="R16" s="237"/>
    </row>
    <row r="17" spans="1:18" x14ac:dyDescent="0.3">
      <c r="A17" s="39" t="s">
        <v>109</v>
      </c>
      <c r="B17" s="120">
        <v>9</v>
      </c>
      <c r="C17" s="120"/>
      <c r="D17" s="120"/>
      <c r="E17" s="121"/>
      <c r="F17" s="121"/>
      <c r="G17" s="121"/>
      <c r="H17" s="120"/>
      <c r="I17" s="29"/>
      <c r="J17" s="25"/>
      <c r="K17" s="30"/>
      <c r="L17" s="31"/>
      <c r="M17" s="206"/>
      <c r="N17" s="207"/>
      <c r="O17" s="207"/>
      <c r="P17" s="206"/>
      <c r="Q17" s="207"/>
      <c r="R17" s="237"/>
    </row>
    <row r="18" spans="1:18" x14ac:dyDescent="0.3">
      <c r="A18" s="125" t="s">
        <v>219</v>
      </c>
      <c r="B18" s="120"/>
      <c r="C18" s="120">
        <v>4</v>
      </c>
      <c r="D18" s="120">
        <f t="shared" si="0"/>
        <v>4</v>
      </c>
      <c r="E18" s="121">
        <f t="shared" si="1"/>
        <v>20.399999999999999</v>
      </c>
      <c r="F18" s="121">
        <f t="shared" si="1"/>
        <v>20.399999999999999</v>
      </c>
      <c r="G18" s="121">
        <f t="shared" si="2"/>
        <v>1.1200000000000001</v>
      </c>
      <c r="H18" s="120">
        <v>133094</v>
      </c>
      <c r="I18" s="25" t="s">
        <v>13</v>
      </c>
      <c r="J18" s="25" t="s">
        <v>68</v>
      </c>
      <c r="K18" s="27">
        <v>20</v>
      </c>
      <c r="L18" s="28">
        <v>5150</v>
      </c>
      <c r="M18" s="202"/>
      <c r="N18" s="203"/>
      <c r="O18" s="203"/>
      <c r="P18" s="202"/>
      <c r="Q18" s="203"/>
      <c r="R18" s="237"/>
    </row>
    <row r="19" spans="1:18" x14ac:dyDescent="0.3">
      <c r="A19" s="126" t="s">
        <v>220</v>
      </c>
      <c r="B19" s="120"/>
      <c r="C19" s="120">
        <v>2</v>
      </c>
      <c r="D19" s="120">
        <f t="shared" si="0"/>
        <v>2</v>
      </c>
      <c r="E19" s="121">
        <f t="shared" si="1"/>
        <v>10.199999999999999</v>
      </c>
      <c r="F19" s="121">
        <f t="shared" si="1"/>
        <v>10.199999999999999</v>
      </c>
      <c r="G19" s="121">
        <f t="shared" si="2"/>
        <v>0.56000000000000005</v>
      </c>
      <c r="H19" s="124" t="s">
        <v>268</v>
      </c>
      <c r="I19" s="29" t="s">
        <v>12</v>
      </c>
      <c r="J19" s="25" t="s">
        <v>68</v>
      </c>
      <c r="K19" s="30">
        <v>28</v>
      </c>
      <c r="L19" s="31">
        <v>12400</v>
      </c>
      <c r="M19" s="206"/>
      <c r="N19" s="207"/>
      <c r="O19" s="207"/>
      <c r="P19" s="206"/>
      <c r="Q19" s="207"/>
      <c r="R19" s="237"/>
    </row>
    <row r="20" spans="1:18" x14ac:dyDescent="0.3">
      <c r="A20" s="125" t="s">
        <v>221</v>
      </c>
      <c r="B20" s="120"/>
      <c r="C20" s="120">
        <v>6</v>
      </c>
      <c r="D20" s="120">
        <f t="shared" si="0"/>
        <v>6</v>
      </c>
      <c r="E20" s="121">
        <f t="shared" si="1"/>
        <v>30.6</v>
      </c>
      <c r="F20" s="121">
        <f t="shared" si="1"/>
        <v>30.6</v>
      </c>
      <c r="G20" s="121">
        <f t="shared" si="2"/>
        <v>1.6800000000000002</v>
      </c>
      <c r="H20" s="124" t="s">
        <v>268</v>
      </c>
      <c r="I20" s="25" t="s">
        <v>10</v>
      </c>
      <c r="J20" s="25" t="s">
        <v>284</v>
      </c>
      <c r="K20" s="27">
        <v>20</v>
      </c>
      <c r="L20" s="28">
        <v>6500</v>
      </c>
      <c r="M20" s="202"/>
      <c r="N20" s="203"/>
      <c r="O20" s="203"/>
      <c r="P20" s="202"/>
      <c r="Q20" s="203"/>
      <c r="R20" s="237"/>
    </row>
    <row r="21" spans="1:18" x14ac:dyDescent="0.3">
      <c r="A21" s="74" t="s">
        <v>108</v>
      </c>
      <c r="B21" s="120">
        <v>142</v>
      </c>
      <c r="C21" s="120"/>
      <c r="D21" s="120"/>
      <c r="E21" s="121"/>
      <c r="F21" s="121"/>
      <c r="G21" s="121"/>
      <c r="H21" s="120"/>
      <c r="I21" s="29"/>
      <c r="J21" s="25"/>
      <c r="K21" s="30"/>
      <c r="L21" s="31"/>
      <c r="M21" s="206"/>
      <c r="N21" s="207"/>
      <c r="O21" s="207"/>
      <c r="P21" s="206"/>
      <c r="Q21" s="207"/>
      <c r="R21" s="237"/>
    </row>
    <row r="22" spans="1:18" x14ac:dyDescent="0.3">
      <c r="A22" s="125" t="s">
        <v>222</v>
      </c>
      <c r="B22" s="120"/>
      <c r="C22" s="120">
        <v>100</v>
      </c>
      <c r="D22" s="120">
        <f t="shared" si="0"/>
        <v>100</v>
      </c>
      <c r="E22" s="121">
        <f t="shared" si="1"/>
        <v>510</v>
      </c>
      <c r="F22" s="121">
        <f t="shared" si="1"/>
        <v>510</v>
      </c>
      <c r="G22" s="121">
        <f t="shared" si="2"/>
        <v>28.000000000000004</v>
      </c>
      <c r="H22" s="124">
        <v>138595</v>
      </c>
      <c r="I22" s="29" t="s">
        <v>15</v>
      </c>
      <c r="J22" s="25" t="s">
        <v>68</v>
      </c>
      <c r="K22" s="30" t="s">
        <v>16</v>
      </c>
      <c r="L22" s="31">
        <v>7500</v>
      </c>
      <c r="M22" s="206"/>
      <c r="N22" s="207"/>
      <c r="O22" s="207"/>
      <c r="P22" s="206"/>
      <c r="Q22" s="207"/>
      <c r="R22" s="237"/>
    </row>
    <row r="23" spans="1:18" x14ac:dyDescent="0.3">
      <c r="A23" s="125" t="s">
        <v>107</v>
      </c>
      <c r="B23" s="120"/>
      <c r="C23" s="120">
        <v>40</v>
      </c>
      <c r="D23" s="120">
        <f t="shared" si="0"/>
        <v>40</v>
      </c>
      <c r="E23" s="121">
        <f t="shared" si="1"/>
        <v>204</v>
      </c>
      <c r="F23" s="121">
        <f t="shared" si="1"/>
        <v>204</v>
      </c>
      <c r="G23" s="121">
        <f t="shared" si="2"/>
        <v>11.200000000000001</v>
      </c>
      <c r="H23" s="127">
        <v>137491</v>
      </c>
      <c r="I23" s="29" t="s">
        <v>15</v>
      </c>
      <c r="J23" s="25" t="s">
        <v>68</v>
      </c>
      <c r="K23" s="30" t="s">
        <v>16</v>
      </c>
      <c r="L23" s="31">
        <v>7500</v>
      </c>
      <c r="M23" s="206"/>
      <c r="N23" s="207"/>
      <c r="O23" s="207"/>
      <c r="P23" s="206"/>
      <c r="Q23" s="207"/>
      <c r="R23" s="237"/>
    </row>
    <row r="24" spans="1:18" x14ac:dyDescent="0.3">
      <c r="A24" s="125" t="s">
        <v>213</v>
      </c>
      <c r="B24" s="120"/>
      <c r="C24" s="120">
        <v>40</v>
      </c>
      <c r="D24" s="120">
        <f t="shared" si="0"/>
        <v>40</v>
      </c>
      <c r="E24" s="121">
        <f t="shared" si="1"/>
        <v>204</v>
      </c>
      <c r="F24" s="121">
        <f t="shared" si="1"/>
        <v>204</v>
      </c>
      <c r="G24" s="121">
        <f t="shared" si="2"/>
        <v>11.200000000000001</v>
      </c>
      <c r="H24" s="124">
        <v>145514</v>
      </c>
      <c r="I24" s="25" t="s">
        <v>8</v>
      </c>
      <c r="J24" s="25" t="s">
        <v>283</v>
      </c>
      <c r="K24" s="27">
        <v>18</v>
      </c>
      <c r="L24" s="28">
        <v>7100</v>
      </c>
      <c r="M24" s="202"/>
      <c r="N24" s="203"/>
      <c r="O24" s="203"/>
      <c r="P24" s="202"/>
      <c r="Q24" s="203"/>
      <c r="R24" s="237"/>
    </row>
    <row r="25" spans="1:18" x14ac:dyDescent="0.3">
      <c r="A25" s="125" t="s">
        <v>223</v>
      </c>
      <c r="B25" s="120"/>
      <c r="C25" s="120">
        <v>40</v>
      </c>
      <c r="D25" s="120">
        <f t="shared" si="0"/>
        <v>40</v>
      </c>
      <c r="E25" s="121">
        <f t="shared" si="1"/>
        <v>204</v>
      </c>
      <c r="F25" s="121">
        <f t="shared" si="1"/>
        <v>204</v>
      </c>
      <c r="G25" s="121">
        <f t="shared" si="2"/>
        <v>11.200000000000001</v>
      </c>
      <c r="H25" s="124">
        <v>129823</v>
      </c>
      <c r="I25" s="25" t="s">
        <v>9</v>
      </c>
      <c r="J25" s="25" t="s">
        <v>283</v>
      </c>
      <c r="K25" s="27">
        <v>16</v>
      </c>
      <c r="L25" s="32">
        <v>3275</v>
      </c>
      <c r="M25" s="199"/>
      <c r="N25" s="200"/>
      <c r="O25" s="200"/>
      <c r="P25" s="199"/>
      <c r="Q25" s="200"/>
      <c r="R25" s="237"/>
    </row>
    <row r="26" spans="1:18" x14ac:dyDescent="0.3">
      <c r="A26" s="125" t="s">
        <v>224</v>
      </c>
      <c r="B26" s="120"/>
      <c r="C26" s="120">
        <v>110</v>
      </c>
      <c r="D26" s="120">
        <f t="shared" si="0"/>
        <v>110</v>
      </c>
      <c r="E26" s="121">
        <f t="shared" si="1"/>
        <v>561</v>
      </c>
      <c r="F26" s="121">
        <f t="shared" si="1"/>
        <v>561</v>
      </c>
      <c r="G26" s="121">
        <f t="shared" si="2"/>
        <v>30.800000000000004</v>
      </c>
      <c r="H26" s="120"/>
      <c r="I26" s="29" t="s">
        <v>17</v>
      </c>
      <c r="J26" s="25" t="s">
        <v>283</v>
      </c>
      <c r="K26" s="30">
        <v>18</v>
      </c>
      <c r="L26" s="31">
        <v>3500</v>
      </c>
      <c r="M26" s="206"/>
      <c r="N26" s="207"/>
      <c r="O26" s="207"/>
      <c r="P26" s="206"/>
      <c r="Q26" s="207"/>
      <c r="R26" s="237"/>
    </row>
    <row r="27" spans="1:18" x14ac:dyDescent="0.3">
      <c r="A27" s="39" t="s">
        <v>106</v>
      </c>
      <c r="B27" s="120">
        <v>5</v>
      </c>
      <c r="C27" s="120"/>
      <c r="D27" s="120"/>
      <c r="E27" s="121"/>
      <c r="F27" s="121"/>
      <c r="G27" s="121"/>
      <c r="H27" s="120"/>
      <c r="I27" s="29"/>
      <c r="J27" s="25"/>
      <c r="K27" s="30"/>
      <c r="L27" s="31"/>
      <c r="M27" s="206"/>
      <c r="N27" s="207"/>
      <c r="O27" s="207"/>
      <c r="P27" s="206"/>
      <c r="Q27" s="207"/>
      <c r="R27" s="237"/>
    </row>
    <row r="28" spans="1:18" x14ac:dyDescent="0.3">
      <c r="A28" s="39"/>
      <c r="B28" s="120"/>
      <c r="C28" s="120"/>
      <c r="D28" s="120"/>
      <c r="E28" s="121"/>
      <c r="F28" s="121"/>
      <c r="G28" s="121"/>
      <c r="H28" s="120"/>
      <c r="I28" s="29"/>
      <c r="J28" s="25"/>
      <c r="K28" s="30"/>
      <c r="L28" s="31"/>
      <c r="M28" s="206"/>
      <c r="N28" s="207"/>
      <c r="O28" s="207"/>
      <c r="P28" s="206"/>
      <c r="Q28" s="207"/>
      <c r="R28" s="237"/>
    </row>
    <row r="29" spans="1:18" x14ac:dyDescent="0.3">
      <c r="A29" s="125" t="s">
        <v>105</v>
      </c>
      <c r="B29" s="120"/>
      <c r="C29" s="120">
        <v>4</v>
      </c>
      <c r="D29" s="120">
        <f t="shared" si="0"/>
        <v>4</v>
      </c>
      <c r="E29" s="121">
        <f t="shared" si="1"/>
        <v>20.399999999999999</v>
      </c>
      <c r="F29" s="121">
        <f t="shared" si="1"/>
        <v>20.399999999999999</v>
      </c>
      <c r="G29" s="121">
        <f t="shared" si="2"/>
        <v>1.1200000000000001</v>
      </c>
      <c r="H29" s="124" t="s">
        <v>268</v>
      </c>
      <c r="I29" s="29" t="s">
        <v>104</v>
      </c>
      <c r="J29" s="25" t="s">
        <v>68</v>
      </c>
      <c r="K29" s="30" t="s">
        <v>103</v>
      </c>
      <c r="L29" s="31">
        <v>6000</v>
      </c>
      <c r="M29" s="206"/>
      <c r="N29" s="207"/>
      <c r="O29" s="207"/>
      <c r="P29" s="206"/>
      <c r="Q29" s="207"/>
      <c r="R29" s="237"/>
    </row>
    <row r="30" spans="1:18" x14ac:dyDescent="0.3">
      <c r="A30" s="39" t="s">
        <v>102</v>
      </c>
      <c r="B30" s="120">
        <v>2</v>
      </c>
      <c r="C30" s="120"/>
      <c r="D30" s="120"/>
      <c r="E30" s="121"/>
      <c r="F30" s="121"/>
      <c r="G30" s="121"/>
      <c r="H30" s="120"/>
      <c r="I30" s="29"/>
      <c r="J30" s="25"/>
      <c r="K30" s="30"/>
      <c r="L30" s="31"/>
      <c r="M30" s="206"/>
      <c r="N30" s="207"/>
      <c r="O30" s="207"/>
      <c r="P30" s="206"/>
      <c r="Q30" s="207"/>
      <c r="R30" s="237"/>
    </row>
    <row r="31" spans="1:18" x14ac:dyDescent="0.3">
      <c r="A31" s="125" t="s">
        <v>225</v>
      </c>
      <c r="B31" s="120"/>
      <c r="C31" s="120">
        <v>4</v>
      </c>
      <c r="D31" s="120">
        <f t="shared" si="0"/>
        <v>4</v>
      </c>
      <c r="E31" s="121">
        <f t="shared" si="1"/>
        <v>20.399999999999999</v>
      </c>
      <c r="F31" s="121">
        <f t="shared" si="1"/>
        <v>20.399999999999999</v>
      </c>
      <c r="G31" s="121">
        <f t="shared" si="2"/>
        <v>1.1200000000000001</v>
      </c>
      <c r="H31" s="124" t="s">
        <v>268</v>
      </c>
      <c r="I31" s="29" t="s">
        <v>13</v>
      </c>
      <c r="J31" s="25" t="s">
        <v>285</v>
      </c>
      <c r="K31" s="30">
        <v>10</v>
      </c>
      <c r="L31" s="31">
        <v>2340</v>
      </c>
      <c r="M31" s="206"/>
      <c r="N31" s="207"/>
      <c r="O31" s="207"/>
      <c r="P31" s="206"/>
      <c r="Q31" s="207"/>
      <c r="R31" s="237"/>
    </row>
    <row r="32" spans="1:18" x14ac:dyDescent="0.3">
      <c r="A32" s="126" t="s">
        <v>101</v>
      </c>
      <c r="B32" s="120"/>
      <c r="C32" s="120">
        <v>8</v>
      </c>
      <c r="D32" s="120">
        <f t="shared" si="0"/>
        <v>8</v>
      </c>
      <c r="E32" s="121">
        <f t="shared" si="1"/>
        <v>40.799999999999997</v>
      </c>
      <c r="F32" s="121">
        <f t="shared" si="1"/>
        <v>40.799999999999997</v>
      </c>
      <c r="G32" s="121">
        <f t="shared" si="2"/>
        <v>2.2400000000000002</v>
      </c>
      <c r="H32" s="120"/>
      <c r="I32" s="29" t="s">
        <v>13</v>
      </c>
      <c r="J32" s="25" t="s">
        <v>68</v>
      </c>
      <c r="K32" s="30">
        <v>10</v>
      </c>
      <c r="L32" s="31">
        <v>2340</v>
      </c>
      <c r="M32" s="206"/>
      <c r="N32" s="207"/>
      <c r="O32" s="207"/>
      <c r="P32" s="206"/>
      <c r="Q32" s="207"/>
      <c r="R32" s="237"/>
    </row>
    <row r="33" spans="1:18" x14ac:dyDescent="0.3">
      <c r="A33" s="39" t="s">
        <v>100</v>
      </c>
      <c r="B33" s="120">
        <v>1</v>
      </c>
      <c r="C33" s="120"/>
      <c r="D33" s="120"/>
      <c r="E33" s="121"/>
      <c r="F33" s="121"/>
      <c r="G33" s="121"/>
      <c r="H33" s="120"/>
      <c r="I33" s="29"/>
      <c r="J33" s="25"/>
      <c r="K33" s="30"/>
      <c r="L33" s="31"/>
      <c r="M33" s="206"/>
      <c r="N33" s="207"/>
      <c r="O33" s="207"/>
      <c r="P33" s="206"/>
      <c r="Q33" s="207"/>
      <c r="R33" s="237"/>
    </row>
    <row r="34" spans="1:18" x14ac:dyDescent="0.3">
      <c r="A34" s="128" t="s">
        <v>99</v>
      </c>
      <c r="B34" s="120"/>
      <c r="C34" s="120">
        <v>2</v>
      </c>
      <c r="D34" s="120">
        <f t="shared" si="0"/>
        <v>2</v>
      </c>
      <c r="E34" s="121">
        <f t="shared" si="1"/>
        <v>10.199999999999999</v>
      </c>
      <c r="F34" s="121">
        <f t="shared" si="1"/>
        <v>10.199999999999999</v>
      </c>
      <c r="G34" s="121">
        <f t="shared" si="2"/>
        <v>0.56000000000000005</v>
      </c>
      <c r="H34" s="124" t="s">
        <v>268</v>
      </c>
      <c r="I34" s="29" t="s">
        <v>13</v>
      </c>
      <c r="J34" s="25" t="s">
        <v>68</v>
      </c>
      <c r="K34" s="30">
        <v>10</v>
      </c>
      <c r="L34" s="31">
        <v>2340</v>
      </c>
      <c r="M34" s="206"/>
      <c r="N34" s="207"/>
      <c r="O34" s="207"/>
      <c r="P34" s="206"/>
      <c r="Q34" s="207"/>
      <c r="R34" s="237"/>
    </row>
    <row r="35" spans="1:18" ht="15.5" thickBot="1" x14ac:dyDescent="0.35">
      <c r="A35" s="129" t="s">
        <v>98</v>
      </c>
      <c r="B35" s="130"/>
      <c r="C35" s="130">
        <v>2</v>
      </c>
      <c r="D35" s="120">
        <f t="shared" si="0"/>
        <v>2</v>
      </c>
      <c r="E35" s="121">
        <f t="shared" si="1"/>
        <v>10.199999999999999</v>
      </c>
      <c r="F35" s="121">
        <f t="shared" si="1"/>
        <v>10.199999999999999</v>
      </c>
      <c r="G35" s="121">
        <f t="shared" si="2"/>
        <v>0.56000000000000005</v>
      </c>
      <c r="H35" s="124" t="s">
        <v>268</v>
      </c>
      <c r="I35" s="131" t="s">
        <v>13</v>
      </c>
      <c r="J35" s="25" t="s">
        <v>68</v>
      </c>
      <c r="K35" s="132">
        <v>10</v>
      </c>
      <c r="L35" s="133">
        <v>2340</v>
      </c>
      <c r="M35" s="238"/>
      <c r="N35" s="239"/>
      <c r="O35" s="239"/>
      <c r="P35" s="238"/>
      <c r="Q35" s="239"/>
      <c r="R35" s="240"/>
    </row>
    <row r="36" spans="1:18" ht="15.5" thickBot="1" x14ac:dyDescent="0.35">
      <c r="A36" s="231" t="s">
        <v>274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41"/>
      <c r="N36" s="241"/>
      <c r="O36" s="241"/>
      <c r="P36" s="241"/>
      <c r="Q36" s="241"/>
      <c r="R36" s="1"/>
    </row>
    <row r="37" spans="1:18" x14ac:dyDescent="0.3">
      <c r="A37" s="134" t="s">
        <v>20</v>
      </c>
      <c r="B37" s="118">
        <v>47</v>
      </c>
      <c r="C37" s="118"/>
      <c r="D37" s="118"/>
      <c r="E37" s="118"/>
      <c r="F37" s="118"/>
      <c r="G37" s="118"/>
      <c r="H37" s="118"/>
      <c r="I37" s="21"/>
      <c r="J37" s="25"/>
      <c r="K37" s="22"/>
      <c r="L37" s="23"/>
      <c r="M37" s="242"/>
      <c r="N37" s="214"/>
      <c r="O37" s="214"/>
      <c r="P37" s="242"/>
      <c r="Q37" s="214"/>
      <c r="R37" s="236"/>
    </row>
    <row r="38" spans="1:18" x14ac:dyDescent="0.3">
      <c r="A38" s="135" t="s">
        <v>226</v>
      </c>
      <c r="B38" s="120"/>
      <c r="C38" s="120">
        <v>50</v>
      </c>
      <c r="D38" s="120">
        <f>C38</f>
        <v>50</v>
      </c>
      <c r="E38" s="121">
        <f>(C38*5+(C38*10%))</f>
        <v>255</v>
      </c>
      <c r="F38" s="121">
        <f>(D38*5+(D38*10%))</f>
        <v>255</v>
      </c>
      <c r="G38" s="121">
        <f>C38*0.28</f>
        <v>14.000000000000002</v>
      </c>
      <c r="H38" s="127">
        <v>137491</v>
      </c>
      <c r="I38" s="25" t="s">
        <v>10</v>
      </c>
      <c r="J38" s="25" t="s">
        <v>68</v>
      </c>
      <c r="K38" s="27">
        <v>20</v>
      </c>
      <c r="L38" s="28">
        <v>6500</v>
      </c>
      <c r="M38" s="202"/>
      <c r="N38" s="203"/>
      <c r="O38" s="203"/>
      <c r="P38" s="202"/>
      <c r="Q38" s="203"/>
      <c r="R38" s="237"/>
    </row>
    <row r="39" spans="1:18" x14ac:dyDescent="0.3">
      <c r="A39" s="135" t="s">
        <v>227</v>
      </c>
      <c r="B39" s="120"/>
      <c r="C39" s="120">
        <v>250</v>
      </c>
      <c r="D39" s="120">
        <f t="shared" ref="D39:D64" si="3">C39</f>
        <v>250</v>
      </c>
      <c r="E39" s="121">
        <f t="shared" ref="E39:F64" si="4">(C39*5+(C39*10%))</f>
        <v>1275</v>
      </c>
      <c r="F39" s="121">
        <f t="shared" si="4"/>
        <v>1275</v>
      </c>
      <c r="G39" s="121">
        <f t="shared" ref="G39:G64" si="5">C39*0.28</f>
        <v>70</v>
      </c>
      <c r="H39" s="124">
        <v>145514</v>
      </c>
      <c r="I39" s="25" t="s">
        <v>8</v>
      </c>
      <c r="J39" s="25" t="s">
        <v>278</v>
      </c>
      <c r="K39" s="27">
        <v>18</v>
      </c>
      <c r="L39" s="28">
        <v>7100</v>
      </c>
      <c r="M39" s="202"/>
      <c r="N39" s="203"/>
      <c r="O39" s="203"/>
      <c r="P39" s="202"/>
      <c r="Q39" s="203"/>
      <c r="R39" s="237"/>
    </row>
    <row r="40" spans="1:18" x14ac:dyDescent="0.3">
      <c r="A40" s="135" t="s">
        <v>228</v>
      </c>
      <c r="B40" s="120"/>
      <c r="C40" s="120">
        <v>130</v>
      </c>
      <c r="D40" s="120">
        <f t="shared" si="3"/>
        <v>130</v>
      </c>
      <c r="E40" s="121">
        <f t="shared" si="4"/>
        <v>663</v>
      </c>
      <c r="F40" s="121">
        <f t="shared" si="4"/>
        <v>663</v>
      </c>
      <c r="G40" s="121">
        <f t="shared" si="5"/>
        <v>36.400000000000006</v>
      </c>
      <c r="H40" s="124">
        <v>129823</v>
      </c>
      <c r="I40" s="25" t="s">
        <v>9</v>
      </c>
      <c r="J40" s="25" t="s">
        <v>278</v>
      </c>
      <c r="K40" s="27">
        <v>16</v>
      </c>
      <c r="L40" s="32">
        <v>3275</v>
      </c>
      <c r="M40" s="199"/>
      <c r="N40" s="200"/>
      <c r="O40" s="200"/>
      <c r="P40" s="199"/>
      <c r="Q40" s="200"/>
      <c r="R40" s="237"/>
    </row>
    <row r="41" spans="1:18" x14ac:dyDescent="0.3">
      <c r="A41" s="77" t="s">
        <v>97</v>
      </c>
      <c r="B41" s="120">
        <v>25</v>
      </c>
      <c r="C41" s="120"/>
      <c r="D41" s="120"/>
      <c r="E41" s="121"/>
      <c r="F41" s="121"/>
      <c r="G41" s="121"/>
      <c r="H41" s="120"/>
      <c r="I41" s="29"/>
      <c r="J41" s="25"/>
      <c r="K41" s="30"/>
      <c r="L41" s="31"/>
      <c r="M41" s="206"/>
      <c r="N41" s="207"/>
      <c r="O41" s="207"/>
      <c r="P41" s="206"/>
      <c r="Q41" s="207"/>
      <c r="R41" s="237"/>
    </row>
    <row r="42" spans="1:18" x14ac:dyDescent="0.3">
      <c r="A42" s="135" t="s">
        <v>229</v>
      </c>
      <c r="B42" s="120"/>
      <c r="C42" s="120">
        <v>50</v>
      </c>
      <c r="D42" s="120">
        <f t="shared" si="3"/>
        <v>50</v>
      </c>
      <c r="E42" s="121">
        <f t="shared" si="4"/>
        <v>255</v>
      </c>
      <c r="F42" s="121">
        <f t="shared" si="4"/>
        <v>255</v>
      </c>
      <c r="G42" s="121">
        <f t="shared" si="5"/>
        <v>14.000000000000002</v>
      </c>
      <c r="H42" s="124">
        <v>145514</v>
      </c>
      <c r="I42" s="25" t="s">
        <v>12</v>
      </c>
      <c r="J42" s="25" t="s">
        <v>278</v>
      </c>
      <c r="K42" s="27">
        <v>40</v>
      </c>
      <c r="L42" s="32">
        <v>22940</v>
      </c>
      <c r="M42" s="199"/>
      <c r="N42" s="200"/>
      <c r="O42" s="200"/>
      <c r="P42" s="199"/>
      <c r="Q42" s="200"/>
      <c r="R42" s="237"/>
    </row>
    <row r="43" spans="1:18" x14ac:dyDescent="0.3">
      <c r="A43" s="136" t="s">
        <v>230</v>
      </c>
      <c r="B43" s="120"/>
      <c r="C43" s="120">
        <v>50</v>
      </c>
      <c r="D43" s="120">
        <f t="shared" si="3"/>
        <v>50</v>
      </c>
      <c r="E43" s="121">
        <f t="shared" si="4"/>
        <v>255</v>
      </c>
      <c r="F43" s="121">
        <f t="shared" si="4"/>
        <v>255</v>
      </c>
      <c r="G43" s="121">
        <f t="shared" si="5"/>
        <v>14.000000000000002</v>
      </c>
      <c r="H43" s="122">
        <v>134571</v>
      </c>
      <c r="I43" s="25" t="s">
        <v>12</v>
      </c>
      <c r="J43" s="25" t="s">
        <v>278</v>
      </c>
      <c r="K43" s="27">
        <v>40</v>
      </c>
      <c r="L43" s="32">
        <v>22940</v>
      </c>
      <c r="M43" s="199"/>
      <c r="N43" s="200"/>
      <c r="O43" s="200"/>
      <c r="P43" s="199"/>
      <c r="Q43" s="200"/>
      <c r="R43" s="237"/>
    </row>
    <row r="44" spans="1:18" x14ac:dyDescent="0.3">
      <c r="A44" s="77" t="s">
        <v>96</v>
      </c>
      <c r="B44" s="120">
        <v>6</v>
      </c>
      <c r="C44" s="120"/>
      <c r="D44" s="120"/>
      <c r="E44" s="121"/>
      <c r="F44" s="121"/>
      <c r="G44" s="121"/>
      <c r="H44" s="120"/>
      <c r="I44" s="29"/>
      <c r="J44" s="25"/>
      <c r="K44" s="30"/>
      <c r="L44" s="31"/>
      <c r="M44" s="206"/>
      <c r="N44" s="207"/>
      <c r="O44" s="207"/>
      <c r="P44" s="206"/>
      <c r="Q44" s="207"/>
      <c r="R44" s="237"/>
    </row>
    <row r="45" spans="1:18" x14ac:dyDescent="0.3">
      <c r="A45" s="135" t="s">
        <v>231</v>
      </c>
      <c r="B45" s="120"/>
      <c r="C45" s="120">
        <v>50</v>
      </c>
      <c r="D45" s="120">
        <f t="shared" si="3"/>
        <v>50</v>
      </c>
      <c r="E45" s="121">
        <f t="shared" si="4"/>
        <v>255</v>
      </c>
      <c r="F45" s="121">
        <f t="shared" si="4"/>
        <v>255</v>
      </c>
      <c r="G45" s="121">
        <f t="shared" si="5"/>
        <v>14.000000000000002</v>
      </c>
      <c r="H45" s="120">
        <v>133099</v>
      </c>
      <c r="I45" s="25" t="s">
        <v>10</v>
      </c>
      <c r="J45" s="25" t="s">
        <v>278</v>
      </c>
      <c r="K45" s="27">
        <v>20</v>
      </c>
      <c r="L45" s="28">
        <v>6500</v>
      </c>
      <c r="M45" s="202"/>
      <c r="N45" s="203"/>
      <c r="O45" s="203"/>
      <c r="P45" s="202"/>
      <c r="Q45" s="203"/>
      <c r="R45" s="237"/>
    </row>
    <row r="46" spans="1:18" x14ac:dyDescent="0.3">
      <c r="A46" s="135" t="s">
        <v>232</v>
      </c>
      <c r="B46" s="120"/>
      <c r="C46" s="120">
        <v>50</v>
      </c>
      <c r="D46" s="120">
        <f t="shared" si="3"/>
        <v>50</v>
      </c>
      <c r="E46" s="121">
        <f t="shared" si="4"/>
        <v>255</v>
      </c>
      <c r="F46" s="121">
        <f t="shared" si="4"/>
        <v>255</v>
      </c>
      <c r="G46" s="121">
        <f t="shared" si="5"/>
        <v>14.000000000000002</v>
      </c>
      <c r="H46" s="120"/>
      <c r="I46" s="25" t="s">
        <v>12</v>
      </c>
      <c r="J46" s="25" t="s">
        <v>278</v>
      </c>
      <c r="K46" s="27">
        <v>28</v>
      </c>
      <c r="L46" s="28">
        <v>12400</v>
      </c>
      <c r="M46" s="202"/>
      <c r="N46" s="203"/>
      <c r="O46" s="203"/>
      <c r="P46" s="202"/>
      <c r="Q46" s="203"/>
      <c r="R46" s="237"/>
    </row>
    <row r="47" spans="1:18" x14ac:dyDescent="0.3">
      <c r="A47" s="137" t="s">
        <v>21</v>
      </c>
      <c r="B47" s="120">
        <v>4</v>
      </c>
      <c r="C47" s="120"/>
      <c r="D47" s="120"/>
      <c r="E47" s="121"/>
      <c r="F47" s="121"/>
      <c r="G47" s="121"/>
      <c r="H47" s="120"/>
      <c r="I47" s="29"/>
      <c r="J47" s="25"/>
      <c r="K47" s="30"/>
      <c r="L47" s="31"/>
      <c r="M47" s="206"/>
      <c r="N47" s="207"/>
      <c r="O47" s="207"/>
      <c r="P47" s="206"/>
      <c r="Q47" s="207"/>
      <c r="R47" s="237"/>
    </row>
    <row r="48" spans="1:18" x14ac:dyDescent="0.3">
      <c r="A48" s="136" t="s">
        <v>233</v>
      </c>
      <c r="B48" s="120"/>
      <c r="C48" s="120">
        <v>2</v>
      </c>
      <c r="D48" s="120">
        <f t="shared" si="3"/>
        <v>2</v>
      </c>
      <c r="E48" s="121">
        <f t="shared" si="4"/>
        <v>10.199999999999999</v>
      </c>
      <c r="F48" s="121">
        <f t="shared" si="4"/>
        <v>10.199999999999999</v>
      </c>
      <c r="G48" s="121">
        <f t="shared" si="5"/>
        <v>0.56000000000000005</v>
      </c>
      <c r="H48" s="120">
        <v>139875</v>
      </c>
      <c r="I48" s="25" t="s">
        <v>12</v>
      </c>
      <c r="J48" s="25" t="s">
        <v>278</v>
      </c>
      <c r="K48" s="27">
        <v>40</v>
      </c>
      <c r="L48" s="32">
        <v>22940</v>
      </c>
      <c r="M48" s="199"/>
      <c r="N48" s="200"/>
      <c r="O48" s="200"/>
      <c r="P48" s="199"/>
      <c r="Q48" s="200"/>
      <c r="R48" s="237"/>
    </row>
    <row r="49" spans="1:39" x14ac:dyDescent="0.3">
      <c r="A49" s="136" t="s">
        <v>234</v>
      </c>
      <c r="B49" s="120"/>
      <c r="C49" s="120">
        <v>2</v>
      </c>
      <c r="D49" s="120">
        <f t="shared" si="3"/>
        <v>2</v>
      </c>
      <c r="E49" s="121">
        <f t="shared" si="4"/>
        <v>10.199999999999999</v>
      </c>
      <c r="F49" s="121">
        <f t="shared" si="4"/>
        <v>10.199999999999999</v>
      </c>
      <c r="G49" s="121">
        <f t="shared" si="5"/>
        <v>0.56000000000000005</v>
      </c>
      <c r="H49" s="124" t="s">
        <v>268</v>
      </c>
      <c r="I49" s="25" t="s">
        <v>12</v>
      </c>
      <c r="J49" s="25" t="s">
        <v>278</v>
      </c>
      <c r="K49" s="27">
        <v>40</v>
      </c>
      <c r="L49" s="32">
        <v>22940</v>
      </c>
      <c r="M49" s="199"/>
      <c r="N49" s="200"/>
      <c r="O49" s="200"/>
      <c r="P49" s="199"/>
      <c r="Q49" s="200"/>
      <c r="R49" s="237"/>
    </row>
    <row r="50" spans="1:39" x14ac:dyDescent="0.3">
      <c r="A50" s="135" t="s">
        <v>218</v>
      </c>
      <c r="B50" s="120"/>
      <c r="C50" s="120">
        <v>40</v>
      </c>
      <c r="D50" s="120">
        <f t="shared" si="3"/>
        <v>40</v>
      </c>
      <c r="E50" s="121">
        <f t="shared" si="4"/>
        <v>204</v>
      </c>
      <c r="F50" s="121">
        <f t="shared" si="4"/>
        <v>204</v>
      </c>
      <c r="G50" s="121">
        <f t="shared" si="5"/>
        <v>11.200000000000001</v>
      </c>
      <c r="H50" s="122">
        <v>134571</v>
      </c>
      <c r="I50" s="25" t="s">
        <v>12</v>
      </c>
      <c r="J50" s="25" t="s">
        <v>278</v>
      </c>
      <c r="K50" s="27">
        <v>40</v>
      </c>
      <c r="L50" s="32">
        <v>22940</v>
      </c>
      <c r="M50" s="199"/>
      <c r="N50" s="200"/>
      <c r="O50" s="200"/>
      <c r="P50" s="199"/>
      <c r="Q50" s="200"/>
      <c r="R50" s="237"/>
    </row>
    <row r="51" spans="1:39" x14ac:dyDescent="0.3">
      <c r="A51" s="33" t="s">
        <v>22</v>
      </c>
      <c r="B51" s="120">
        <v>2</v>
      </c>
      <c r="C51" s="120"/>
      <c r="D51" s="120"/>
      <c r="E51" s="121"/>
      <c r="F51" s="121"/>
      <c r="G51" s="121"/>
      <c r="H51" s="120"/>
      <c r="I51" s="29"/>
      <c r="J51" s="25"/>
      <c r="K51" s="30"/>
      <c r="L51" s="31"/>
      <c r="M51" s="206"/>
      <c r="N51" s="207"/>
      <c r="O51" s="207"/>
      <c r="P51" s="206"/>
      <c r="Q51" s="207"/>
      <c r="R51" s="237"/>
    </row>
    <row r="52" spans="1:39" ht="15" customHeight="1" x14ac:dyDescent="0.3">
      <c r="A52" s="136" t="s">
        <v>235</v>
      </c>
      <c r="B52" s="120"/>
      <c r="C52" s="120">
        <v>2</v>
      </c>
      <c r="D52" s="120">
        <f t="shared" si="3"/>
        <v>2</v>
      </c>
      <c r="E52" s="121">
        <f t="shared" si="4"/>
        <v>10.199999999999999</v>
      </c>
      <c r="F52" s="121">
        <f t="shared" si="4"/>
        <v>10.199999999999999</v>
      </c>
      <c r="G52" s="121">
        <f t="shared" si="5"/>
        <v>0.56000000000000005</v>
      </c>
      <c r="H52" s="138">
        <v>129666</v>
      </c>
      <c r="I52" s="25" t="s">
        <v>13</v>
      </c>
      <c r="J52" s="25" t="s">
        <v>279</v>
      </c>
      <c r="K52" s="27">
        <v>20</v>
      </c>
      <c r="L52" s="28">
        <v>5150</v>
      </c>
      <c r="M52" s="202"/>
      <c r="N52" s="203"/>
      <c r="O52" s="203"/>
      <c r="P52" s="202"/>
      <c r="Q52" s="203"/>
      <c r="R52" s="237"/>
    </row>
    <row r="53" spans="1:39" s="139" customFormat="1" x14ac:dyDescent="0.3">
      <c r="A53" s="136" t="s">
        <v>236</v>
      </c>
      <c r="B53" s="120"/>
      <c r="C53" s="120">
        <v>2</v>
      </c>
      <c r="D53" s="120">
        <f t="shared" si="3"/>
        <v>2</v>
      </c>
      <c r="E53" s="121">
        <f t="shared" si="4"/>
        <v>10.199999999999999</v>
      </c>
      <c r="F53" s="121">
        <f t="shared" si="4"/>
        <v>10.199999999999999</v>
      </c>
      <c r="G53" s="121">
        <f t="shared" si="5"/>
        <v>0.56000000000000005</v>
      </c>
      <c r="H53" s="120"/>
      <c r="I53" s="25" t="s">
        <v>12</v>
      </c>
      <c r="J53" s="25" t="s">
        <v>279</v>
      </c>
      <c r="K53" s="27"/>
      <c r="L53" s="51"/>
      <c r="M53" s="217"/>
      <c r="N53" s="203"/>
      <c r="O53" s="203"/>
      <c r="P53" s="217"/>
      <c r="Q53" s="203"/>
      <c r="R53" s="237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x14ac:dyDescent="0.3">
      <c r="A54" s="128" t="s">
        <v>219</v>
      </c>
      <c r="B54" s="120"/>
      <c r="C54" s="120">
        <v>2</v>
      </c>
      <c r="D54" s="120">
        <f t="shared" si="3"/>
        <v>2</v>
      </c>
      <c r="E54" s="121">
        <f t="shared" si="4"/>
        <v>10.199999999999999</v>
      </c>
      <c r="F54" s="121">
        <f t="shared" si="4"/>
        <v>10.199999999999999</v>
      </c>
      <c r="G54" s="121">
        <f t="shared" si="5"/>
        <v>0.56000000000000005</v>
      </c>
      <c r="H54" s="120">
        <v>133094</v>
      </c>
      <c r="I54" s="25" t="s">
        <v>13</v>
      </c>
      <c r="J54" s="25" t="s">
        <v>68</v>
      </c>
      <c r="K54" s="27">
        <v>20</v>
      </c>
      <c r="L54" s="28">
        <v>5150</v>
      </c>
      <c r="M54" s="202"/>
      <c r="N54" s="203"/>
      <c r="O54" s="203"/>
      <c r="P54" s="202"/>
      <c r="Q54" s="203"/>
      <c r="R54" s="237"/>
    </row>
    <row r="55" spans="1:39" x14ac:dyDescent="0.3">
      <c r="A55" s="128" t="s">
        <v>220</v>
      </c>
      <c r="B55" s="120"/>
      <c r="C55" s="120">
        <v>2</v>
      </c>
      <c r="D55" s="120">
        <f t="shared" si="3"/>
        <v>2</v>
      </c>
      <c r="E55" s="121">
        <f t="shared" si="4"/>
        <v>10.199999999999999</v>
      </c>
      <c r="F55" s="121">
        <f t="shared" si="4"/>
        <v>10.199999999999999</v>
      </c>
      <c r="G55" s="121">
        <f t="shared" si="5"/>
        <v>0.56000000000000005</v>
      </c>
      <c r="H55" s="140"/>
      <c r="I55" s="29" t="s">
        <v>12</v>
      </c>
      <c r="J55" s="25" t="s">
        <v>68</v>
      </c>
      <c r="K55" s="30">
        <v>28</v>
      </c>
      <c r="L55" s="31">
        <v>12400</v>
      </c>
      <c r="M55" s="206"/>
      <c r="N55" s="207"/>
      <c r="O55" s="207"/>
      <c r="P55" s="206"/>
      <c r="Q55" s="207"/>
      <c r="R55" s="237"/>
    </row>
    <row r="56" spans="1:39" x14ac:dyDescent="0.3">
      <c r="A56" s="141" t="s">
        <v>237</v>
      </c>
      <c r="B56" s="142"/>
      <c r="C56" s="143">
        <v>2</v>
      </c>
      <c r="D56" s="120">
        <f t="shared" si="3"/>
        <v>2</v>
      </c>
      <c r="E56" s="121">
        <f t="shared" si="4"/>
        <v>10.199999999999999</v>
      </c>
      <c r="F56" s="121">
        <f t="shared" si="4"/>
        <v>10.199999999999999</v>
      </c>
      <c r="G56" s="121">
        <f t="shared" si="5"/>
        <v>0.56000000000000005</v>
      </c>
      <c r="H56" s="144"/>
      <c r="I56" s="143" t="s">
        <v>10</v>
      </c>
      <c r="J56" s="25" t="s">
        <v>286</v>
      </c>
      <c r="K56" s="27">
        <v>20</v>
      </c>
      <c r="L56" s="28">
        <v>6500</v>
      </c>
      <c r="M56" s="202"/>
      <c r="N56" s="203"/>
      <c r="O56" s="203"/>
      <c r="P56" s="202"/>
      <c r="Q56" s="203"/>
      <c r="R56" s="237"/>
    </row>
    <row r="57" spans="1:39" x14ac:dyDescent="0.3">
      <c r="A57" s="33" t="s">
        <v>14</v>
      </c>
      <c r="B57" s="120">
        <v>54</v>
      </c>
      <c r="C57" s="120"/>
      <c r="D57" s="120"/>
      <c r="E57" s="121"/>
      <c r="F57" s="121"/>
      <c r="G57" s="121"/>
      <c r="H57" s="120"/>
      <c r="I57" s="29"/>
      <c r="J57" s="25"/>
      <c r="K57" s="27">
        <v>40</v>
      </c>
      <c r="L57" s="28">
        <v>22940</v>
      </c>
      <c r="M57" s="202"/>
      <c r="N57" s="203"/>
      <c r="O57" s="203"/>
      <c r="P57" s="202"/>
      <c r="Q57" s="207"/>
      <c r="R57" s="237"/>
    </row>
    <row r="58" spans="1:39" x14ac:dyDescent="0.3">
      <c r="A58" s="136" t="s">
        <v>95</v>
      </c>
      <c r="B58" s="120"/>
      <c r="C58" s="120">
        <v>20</v>
      </c>
      <c r="D58" s="120">
        <f t="shared" si="3"/>
        <v>20</v>
      </c>
      <c r="E58" s="121">
        <f t="shared" si="4"/>
        <v>102</v>
      </c>
      <c r="F58" s="121">
        <f t="shared" si="4"/>
        <v>102</v>
      </c>
      <c r="G58" s="121">
        <f t="shared" si="5"/>
        <v>5.6000000000000005</v>
      </c>
      <c r="H58" s="145">
        <v>138595</v>
      </c>
      <c r="I58" s="29" t="s">
        <v>15</v>
      </c>
      <c r="J58" s="25" t="s">
        <v>68</v>
      </c>
      <c r="K58" s="30" t="s">
        <v>16</v>
      </c>
      <c r="L58" s="31">
        <v>7500</v>
      </c>
      <c r="M58" s="206"/>
      <c r="N58" s="207"/>
      <c r="O58" s="207"/>
      <c r="P58" s="206"/>
      <c r="Q58" s="207"/>
      <c r="R58" s="237"/>
    </row>
    <row r="59" spans="1:39" x14ac:dyDescent="0.3">
      <c r="A59" s="136" t="s">
        <v>94</v>
      </c>
      <c r="B59" s="120"/>
      <c r="C59" s="120">
        <f>ROUND(88*12/10,0)</f>
        <v>106</v>
      </c>
      <c r="D59" s="120">
        <f t="shared" si="3"/>
        <v>106</v>
      </c>
      <c r="E59" s="121">
        <f t="shared" si="4"/>
        <v>540.6</v>
      </c>
      <c r="F59" s="121">
        <f t="shared" si="4"/>
        <v>540.6</v>
      </c>
      <c r="G59" s="121">
        <f t="shared" si="5"/>
        <v>29.680000000000003</v>
      </c>
      <c r="H59" s="145">
        <v>137491</v>
      </c>
      <c r="I59" s="29" t="s">
        <v>15</v>
      </c>
      <c r="J59" s="25" t="s">
        <v>68</v>
      </c>
      <c r="K59" s="30" t="s">
        <v>16</v>
      </c>
      <c r="L59" s="31">
        <v>7500</v>
      </c>
      <c r="M59" s="206"/>
      <c r="N59" s="207"/>
      <c r="O59" s="207"/>
      <c r="P59" s="206"/>
      <c r="Q59" s="207"/>
      <c r="R59" s="237"/>
    </row>
    <row r="60" spans="1:39" x14ac:dyDescent="0.3">
      <c r="A60" s="136" t="s">
        <v>88</v>
      </c>
      <c r="B60" s="120"/>
      <c r="C60" s="120">
        <v>250</v>
      </c>
      <c r="D60" s="120">
        <f t="shared" si="3"/>
        <v>250</v>
      </c>
      <c r="E60" s="121">
        <f t="shared" si="4"/>
        <v>1275</v>
      </c>
      <c r="F60" s="121">
        <f t="shared" si="4"/>
        <v>1275</v>
      </c>
      <c r="G60" s="121">
        <f t="shared" si="5"/>
        <v>70</v>
      </c>
      <c r="H60" s="146">
        <v>145514</v>
      </c>
      <c r="I60" s="25" t="s">
        <v>8</v>
      </c>
      <c r="J60" s="25" t="s">
        <v>287</v>
      </c>
      <c r="K60" s="27">
        <v>18</v>
      </c>
      <c r="L60" s="28">
        <v>7100</v>
      </c>
      <c r="M60" s="202"/>
      <c r="N60" s="203"/>
      <c r="O60" s="203"/>
      <c r="P60" s="202"/>
      <c r="Q60" s="203"/>
      <c r="R60" s="237"/>
    </row>
    <row r="61" spans="1:39" x14ac:dyDescent="0.3">
      <c r="A61" s="147" t="s">
        <v>93</v>
      </c>
      <c r="B61" s="120"/>
      <c r="C61" s="120"/>
      <c r="D61" s="120"/>
      <c r="E61" s="121"/>
      <c r="F61" s="121"/>
      <c r="G61" s="121"/>
      <c r="H61" s="120"/>
      <c r="I61" s="25"/>
      <c r="J61" s="25"/>
      <c r="K61" s="27"/>
      <c r="L61" s="28"/>
      <c r="M61" s="202"/>
      <c r="N61" s="203"/>
      <c r="O61" s="203"/>
      <c r="P61" s="202"/>
      <c r="Q61" s="203"/>
      <c r="R61" s="237"/>
    </row>
    <row r="62" spans="1:39" x14ac:dyDescent="0.3">
      <c r="A62" s="141" t="s">
        <v>238</v>
      </c>
      <c r="B62" s="120">
        <v>1</v>
      </c>
      <c r="C62" s="120">
        <v>2</v>
      </c>
      <c r="D62" s="120">
        <f t="shared" si="3"/>
        <v>2</v>
      </c>
      <c r="E62" s="121">
        <f t="shared" si="4"/>
        <v>10.199999999999999</v>
      </c>
      <c r="F62" s="121">
        <f t="shared" si="4"/>
        <v>10.199999999999999</v>
      </c>
      <c r="G62" s="121">
        <f t="shared" si="5"/>
        <v>0.56000000000000005</v>
      </c>
      <c r="H62" s="120"/>
      <c r="I62" s="25" t="s">
        <v>239</v>
      </c>
      <c r="J62" s="25" t="s">
        <v>289</v>
      </c>
      <c r="K62" s="27"/>
      <c r="L62" s="51" t="s">
        <v>240</v>
      </c>
      <c r="M62" s="217"/>
      <c r="N62" s="203"/>
      <c r="O62" s="203"/>
      <c r="P62" s="217"/>
      <c r="Q62" s="203"/>
      <c r="R62" s="237"/>
    </row>
    <row r="63" spans="1:39" x14ac:dyDescent="0.3">
      <c r="A63" s="147" t="s">
        <v>92</v>
      </c>
      <c r="B63" s="120"/>
      <c r="C63" s="120"/>
      <c r="D63" s="120"/>
      <c r="E63" s="121"/>
      <c r="F63" s="121"/>
      <c r="G63" s="121"/>
      <c r="H63" s="120"/>
      <c r="I63" s="25"/>
      <c r="J63" s="25"/>
      <c r="K63" s="27"/>
      <c r="L63" s="28"/>
      <c r="M63" s="202"/>
      <c r="N63" s="203"/>
      <c r="O63" s="203"/>
      <c r="P63" s="202"/>
      <c r="Q63" s="203"/>
      <c r="R63" s="237"/>
    </row>
    <row r="64" spans="1:39" ht="15.5" thickBot="1" x14ac:dyDescent="0.35">
      <c r="A64" s="148" t="s">
        <v>241</v>
      </c>
      <c r="B64" s="130">
        <v>1</v>
      </c>
      <c r="C64" s="130">
        <v>4</v>
      </c>
      <c r="D64" s="120">
        <f t="shared" si="3"/>
        <v>4</v>
      </c>
      <c r="E64" s="121">
        <f t="shared" si="4"/>
        <v>20.399999999999999</v>
      </c>
      <c r="F64" s="121">
        <f t="shared" si="4"/>
        <v>20.399999999999999</v>
      </c>
      <c r="G64" s="121">
        <f t="shared" si="5"/>
        <v>1.1200000000000001</v>
      </c>
      <c r="H64" s="130"/>
      <c r="I64" s="48" t="s">
        <v>242</v>
      </c>
      <c r="J64" s="25" t="s">
        <v>288</v>
      </c>
      <c r="K64" s="49">
        <v>16</v>
      </c>
      <c r="L64" s="149" t="s">
        <v>243</v>
      </c>
      <c r="M64" s="243"/>
      <c r="N64" s="211"/>
      <c r="O64" s="211"/>
      <c r="P64" s="243"/>
      <c r="Q64" s="211"/>
      <c r="R64" s="240"/>
    </row>
    <row r="65" spans="1:18" ht="15.5" thickBot="1" x14ac:dyDescent="0.35">
      <c r="A65" s="233" t="s">
        <v>91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44"/>
      <c r="N65" s="244"/>
      <c r="O65" s="244"/>
      <c r="P65" s="244"/>
      <c r="Q65" s="244"/>
      <c r="R65" s="245"/>
    </row>
    <row r="66" spans="1:18" x14ac:dyDescent="0.3">
      <c r="A66" s="150" t="s">
        <v>277</v>
      </c>
      <c r="B66" s="20">
        <v>37</v>
      </c>
      <c r="C66" s="20"/>
      <c r="D66" s="20"/>
      <c r="E66" s="20"/>
      <c r="F66" s="20"/>
      <c r="G66" s="20"/>
      <c r="H66" s="20"/>
      <c r="I66" s="20"/>
      <c r="J66" s="20"/>
      <c r="K66" s="66"/>
      <c r="L66" s="67"/>
      <c r="M66" s="196"/>
      <c r="N66" s="197"/>
      <c r="O66" s="197"/>
      <c r="P66" s="196"/>
      <c r="Q66" s="197"/>
      <c r="R66" s="236"/>
    </row>
    <row r="67" spans="1:18" x14ac:dyDescent="0.3">
      <c r="A67" s="151" t="s">
        <v>90</v>
      </c>
      <c r="B67" s="25"/>
      <c r="C67" s="152">
        <v>70</v>
      </c>
      <c r="D67" s="152">
        <f>C67</f>
        <v>70</v>
      </c>
      <c r="E67" s="153">
        <f>(C67*5+(C67*10%))</f>
        <v>357</v>
      </c>
      <c r="F67" s="153">
        <f>(D67*5+(D67*10%))</f>
        <v>357</v>
      </c>
      <c r="G67" s="153">
        <f>C67*0.28</f>
        <v>19.600000000000001</v>
      </c>
      <c r="H67" s="146">
        <v>145762</v>
      </c>
      <c r="I67" s="25" t="s">
        <v>8</v>
      </c>
      <c r="J67" s="25" t="s">
        <v>278</v>
      </c>
      <c r="K67" s="27">
        <v>18</v>
      </c>
      <c r="L67" s="28">
        <v>7100</v>
      </c>
      <c r="M67" s="202"/>
      <c r="N67" s="203"/>
      <c r="O67" s="203"/>
      <c r="P67" s="202"/>
      <c r="Q67" s="203"/>
      <c r="R67" s="237"/>
    </row>
    <row r="68" spans="1:18" x14ac:dyDescent="0.3">
      <c r="A68" s="151" t="s">
        <v>89</v>
      </c>
      <c r="B68" s="25"/>
      <c r="C68" s="152">
        <v>8</v>
      </c>
      <c r="D68" s="152">
        <f t="shared" ref="D68:D86" si="6">C68</f>
        <v>8</v>
      </c>
      <c r="E68" s="153">
        <f t="shared" ref="E68:F86" si="7">(C68*5+(C68*10%))</f>
        <v>40.799999999999997</v>
      </c>
      <c r="F68" s="153">
        <f t="shared" si="7"/>
        <v>40.799999999999997</v>
      </c>
      <c r="G68" s="153">
        <f t="shared" ref="G68:G86" si="8">C68*0.28</f>
        <v>2.2400000000000002</v>
      </c>
      <c r="H68" s="146">
        <v>134985</v>
      </c>
      <c r="I68" s="25" t="s">
        <v>8</v>
      </c>
      <c r="J68" s="25" t="s">
        <v>278</v>
      </c>
      <c r="K68" s="27">
        <v>18</v>
      </c>
      <c r="L68" s="28">
        <v>7100</v>
      </c>
      <c r="M68" s="202"/>
      <c r="N68" s="203"/>
      <c r="O68" s="203"/>
      <c r="P68" s="202"/>
      <c r="Q68" s="203"/>
      <c r="R68" s="237"/>
    </row>
    <row r="69" spans="1:18" ht="18" customHeight="1" x14ac:dyDescent="0.3">
      <c r="A69" s="151" t="s">
        <v>88</v>
      </c>
      <c r="B69" s="25"/>
      <c r="C69" s="152">
        <v>6</v>
      </c>
      <c r="D69" s="152">
        <f t="shared" si="6"/>
        <v>6</v>
      </c>
      <c r="E69" s="153">
        <f t="shared" si="7"/>
        <v>30.6</v>
      </c>
      <c r="F69" s="153">
        <f t="shared" si="7"/>
        <v>30.6</v>
      </c>
      <c r="G69" s="153">
        <f t="shared" si="8"/>
        <v>1.6800000000000002</v>
      </c>
      <c r="H69" s="146">
        <v>145514</v>
      </c>
      <c r="I69" s="25" t="s">
        <v>8</v>
      </c>
      <c r="J69" s="25" t="s">
        <v>278</v>
      </c>
      <c r="K69" s="27">
        <v>18</v>
      </c>
      <c r="L69" s="28">
        <v>7100</v>
      </c>
      <c r="M69" s="202"/>
      <c r="N69" s="203"/>
      <c r="O69" s="203"/>
      <c r="P69" s="202"/>
      <c r="Q69" s="203"/>
      <c r="R69" s="237"/>
    </row>
    <row r="70" spans="1:18" ht="18" customHeight="1" x14ac:dyDescent="0.3">
      <c r="A70" s="150" t="s">
        <v>276</v>
      </c>
      <c r="B70" s="25"/>
      <c r="C70" s="152"/>
      <c r="D70" s="152"/>
      <c r="E70" s="153"/>
      <c r="F70" s="153"/>
      <c r="G70" s="153"/>
      <c r="H70" s="124"/>
      <c r="I70" s="25"/>
      <c r="J70" s="25"/>
      <c r="K70" s="27"/>
      <c r="L70" s="28"/>
      <c r="M70" s="202"/>
      <c r="N70" s="203"/>
      <c r="O70" s="203"/>
      <c r="P70" s="202"/>
      <c r="Q70" s="203"/>
      <c r="R70" s="237"/>
    </row>
    <row r="71" spans="1:18" ht="18" customHeight="1" x14ac:dyDescent="0.3">
      <c r="A71" s="154" t="s">
        <v>88</v>
      </c>
      <c r="B71" s="25">
        <v>8</v>
      </c>
      <c r="C71" s="152">
        <v>6</v>
      </c>
      <c r="D71" s="152">
        <f t="shared" si="6"/>
        <v>6</v>
      </c>
      <c r="E71" s="153">
        <f t="shared" si="7"/>
        <v>30.6</v>
      </c>
      <c r="F71" s="153">
        <f t="shared" si="7"/>
        <v>30.6</v>
      </c>
      <c r="G71" s="153">
        <f t="shared" si="8"/>
        <v>1.6800000000000002</v>
      </c>
      <c r="H71" s="124" t="s">
        <v>268</v>
      </c>
      <c r="I71" s="25" t="s">
        <v>8</v>
      </c>
      <c r="J71" s="25" t="s">
        <v>278</v>
      </c>
      <c r="K71" s="27">
        <v>18</v>
      </c>
      <c r="L71" s="28">
        <v>7100</v>
      </c>
      <c r="M71" s="202"/>
      <c r="N71" s="203"/>
      <c r="O71" s="203"/>
      <c r="P71" s="202"/>
      <c r="Q71" s="203"/>
      <c r="R71" s="237"/>
    </row>
    <row r="72" spans="1:18" x14ac:dyDescent="0.3">
      <c r="A72" s="155" t="s">
        <v>87</v>
      </c>
      <c r="B72" s="156"/>
      <c r="C72" s="152"/>
      <c r="D72" s="152"/>
      <c r="E72" s="153"/>
      <c r="F72" s="153"/>
      <c r="G72" s="153"/>
      <c r="H72" s="152"/>
      <c r="I72" s="25"/>
      <c r="J72" s="25"/>
      <c r="K72" s="27"/>
      <c r="L72" s="28"/>
      <c r="M72" s="202"/>
      <c r="N72" s="203"/>
      <c r="O72" s="203"/>
      <c r="P72" s="202"/>
      <c r="Q72" s="203"/>
      <c r="R72" s="237"/>
    </row>
    <row r="73" spans="1:18" x14ac:dyDescent="0.3">
      <c r="A73" s="154" t="s">
        <v>86</v>
      </c>
      <c r="B73" s="157"/>
      <c r="C73" s="152">
        <v>8</v>
      </c>
      <c r="D73" s="152">
        <f t="shared" si="6"/>
        <v>8</v>
      </c>
      <c r="E73" s="153">
        <f t="shared" si="7"/>
        <v>40.799999999999997</v>
      </c>
      <c r="F73" s="153">
        <f t="shared" si="7"/>
        <v>40.799999999999997</v>
      </c>
      <c r="G73" s="153">
        <f t="shared" si="8"/>
        <v>2.2400000000000002</v>
      </c>
      <c r="H73" s="138">
        <v>129666</v>
      </c>
      <c r="I73" s="25" t="s">
        <v>13</v>
      </c>
      <c r="J73" s="25" t="s">
        <v>279</v>
      </c>
      <c r="K73" s="27">
        <v>20</v>
      </c>
      <c r="L73" s="28">
        <v>5150</v>
      </c>
      <c r="M73" s="202"/>
      <c r="N73" s="203"/>
      <c r="O73" s="203"/>
      <c r="P73" s="202"/>
      <c r="Q73" s="203"/>
      <c r="R73" s="237"/>
    </row>
    <row r="74" spans="1:18" x14ac:dyDescent="0.3">
      <c r="A74" s="154" t="s">
        <v>290</v>
      </c>
      <c r="B74" s="157"/>
      <c r="C74" s="152">
        <v>8</v>
      </c>
      <c r="D74" s="152">
        <f t="shared" si="6"/>
        <v>8</v>
      </c>
      <c r="E74" s="153">
        <f t="shared" si="7"/>
        <v>40.799999999999997</v>
      </c>
      <c r="F74" s="153">
        <f t="shared" si="7"/>
        <v>40.799999999999997</v>
      </c>
      <c r="G74" s="153">
        <f t="shared" si="8"/>
        <v>2.2400000000000002</v>
      </c>
      <c r="H74" s="138">
        <v>129661</v>
      </c>
      <c r="I74" s="25" t="s">
        <v>13</v>
      </c>
      <c r="J74" s="25" t="s">
        <v>68</v>
      </c>
      <c r="K74" s="27">
        <v>20</v>
      </c>
      <c r="L74" s="28">
        <v>5150</v>
      </c>
      <c r="M74" s="202"/>
      <c r="N74" s="203"/>
      <c r="O74" s="203"/>
      <c r="P74" s="202"/>
      <c r="Q74" s="203"/>
      <c r="R74" s="237"/>
    </row>
    <row r="75" spans="1:18" x14ac:dyDescent="0.3">
      <c r="A75" s="158" t="s">
        <v>65</v>
      </c>
      <c r="B75" s="156">
        <v>15</v>
      </c>
      <c r="C75" s="25"/>
      <c r="D75" s="152"/>
      <c r="E75" s="153">
        <f t="shared" si="7"/>
        <v>0</v>
      </c>
      <c r="F75" s="153">
        <f t="shared" si="7"/>
        <v>0</v>
      </c>
      <c r="G75" s="153"/>
      <c r="H75" s="25"/>
      <c r="I75" s="29"/>
      <c r="J75" s="29"/>
      <c r="K75" s="30"/>
      <c r="L75" s="31"/>
      <c r="M75" s="206"/>
      <c r="N75" s="207"/>
      <c r="O75" s="207"/>
      <c r="P75" s="206"/>
      <c r="Q75" s="207"/>
      <c r="R75" s="237"/>
    </row>
    <row r="76" spans="1:18" x14ac:dyDescent="0.3">
      <c r="A76" s="151" t="s">
        <v>85</v>
      </c>
      <c r="B76" s="157"/>
      <c r="C76" s="25">
        <v>30</v>
      </c>
      <c r="D76" s="152">
        <f t="shared" si="6"/>
        <v>30</v>
      </c>
      <c r="E76" s="153">
        <f t="shared" si="7"/>
        <v>153</v>
      </c>
      <c r="F76" s="153">
        <f t="shared" si="7"/>
        <v>153</v>
      </c>
      <c r="G76" s="153">
        <f t="shared" si="8"/>
        <v>8.4</v>
      </c>
      <c r="H76" s="159">
        <v>131054</v>
      </c>
      <c r="I76" s="29" t="s">
        <v>12</v>
      </c>
      <c r="J76" s="25" t="s">
        <v>278</v>
      </c>
      <c r="K76" s="27">
        <v>40</v>
      </c>
      <c r="L76" s="32">
        <v>22940</v>
      </c>
      <c r="M76" s="199"/>
      <c r="N76" s="200"/>
      <c r="O76" s="200"/>
      <c r="P76" s="199"/>
      <c r="Q76" s="200"/>
      <c r="R76" s="237"/>
    </row>
    <row r="77" spans="1:18" ht="22.5" customHeight="1" x14ac:dyDescent="0.3">
      <c r="A77" s="160" t="s">
        <v>273</v>
      </c>
      <c r="B77" s="161">
        <v>42</v>
      </c>
      <c r="C77" s="152"/>
      <c r="D77" s="152"/>
      <c r="E77" s="153"/>
      <c r="F77" s="153"/>
      <c r="G77" s="153"/>
      <c r="H77" s="152"/>
      <c r="I77" s="162"/>
      <c r="J77" s="162"/>
      <c r="K77" s="106"/>
      <c r="L77" s="163"/>
      <c r="M77" s="246"/>
      <c r="N77" s="247"/>
      <c r="O77" s="247"/>
      <c r="P77" s="246"/>
      <c r="Q77" s="247"/>
      <c r="R77" s="237"/>
    </row>
    <row r="78" spans="1:18" x14ac:dyDescent="0.3">
      <c r="A78" s="151" t="s">
        <v>270</v>
      </c>
      <c r="B78" s="157"/>
      <c r="C78" s="25">
        <v>24</v>
      </c>
      <c r="D78" s="152">
        <f t="shared" si="6"/>
        <v>24</v>
      </c>
      <c r="E78" s="153">
        <f t="shared" si="7"/>
        <v>122.4</v>
      </c>
      <c r="F78" s="153">
        <f t="shared" si="7"/>
        <v>122.4</v>
      </c>
      <c r="G78" s="153">
        <f t="shared" si="8"/>
        <v>6.7200000000000006</v>
      </c>
      <c r="H78" s="145">
        <v>138595</v>
      </c>
      <c r="I78" s="25" t="s">
        <v>15</v>
      </c>
      <c r="J78" s="25" t="s">
        <v>68</v>
      </c>
      <c r="K78" s="27" t="s">
        <v>79</v>
      </c>
      <c r="L78" s="32">
        <v>7500</v>
      </c>
      <c r="M78" s="199"/>
      <c r="N78" s="200"/>
      <c r="O78" s="200"/>
      <c r="P78" s="199"/>
      <c r="Q78" s="200"/>
      <c r="R78" s="237"/>
    </row>
    <row r="79" spans="1:18" x14ac:dyDescent="0.3">
      <c r="A79" s="151" t="s">
        <v>272</v>
      </c>
      <c r="B79" s="157"/>
      <c r="C79" s="25">
        <v>8</v>
      </c>
      <c r="D79" s="152">
        <f t="shared" si="6"/>
        <v>8</v>
      </c>
      <c r="E79" s="153">
        <f t="shared" si="7"/>
        <v>40.799999999999997</v>
      </c>
      <c r="F79" s="153">
        <f t="shared" si="7"/>
        <v>40.799999999999997</v>
      </c>
      <c r="G79" s="153">
        <f t="shared" si="8"/>
        <v>2.2400000000000002</v>
      </c>
      <c r="H79" s="124" t="s">
        <v>268</v>
      </c>
      <c r="I79" s="25" t="s">
        <v>81</v>
      </c>
      <c r="J79" s="25" t="s">
        <v>68</v>
      </c>
      <c r="K79" s="27" t="s">
        <v>79</v>
      </c>
      <c r="L79" s="32">
        <v>7500</v>
      </c>
      <c r="M79" s="199"/>
      <c r="N79" s="200"/>
      <c r="O79" s="200"/>
      <c r="P79" s="199"/>
      <c r="Q79" s="200"/>
      <c r="R79" s="237"/>
    </row>
    <row r="80" spans="1:18" ht="27" customHeight="1" x14ac:dyDescent="0.3">
      <c r="A80" s="151" t="s">
        <v>271</v>
      </c>
      <c r="B80" s="157"/>
      <c r="C80" s="25">
        <v>8</v>
      </c>
      <c r="D80" s="152">
        <f t="shared" si="6"/>
        <v>8</v>
      </c>
      <c r="E80" s="153">
        <f t="shared" si="7"/>
        <v>40.799999999999997</v>
      </c>
      <c r="F80" s="153">
        <f t="shared" si="7"/>
        <v>40.799999999999997</v>
      </c>
      <c r="G80" s="153">
        <f t="shared" si="8"/>
        <v>2.2400000000000002</v>
      </c>
      <c r="H80" s="159">
        <v>124232</v>
      </c>
      <c r="I80" s="25" t="s">
        <v>15</v>
      </c>
      <c r="J80" s="25" t="s">
        <v>68</v>
      </c>
      <c r="K80" s="27" t="s">
        <v>79</v>
      </c>
      <c r="L80" s="32">
        <v>7500</v>
      </c>
      <c r="M80" s="199"/>
      <c r="N80" s="200"/>
      <c r="O80" s="200"/>
      <c r="P80" s="199"/>
      <c r="Q80" s="200"/>
      <c r="R80" s="237"/>
    </row>
    <row r="81" spans="1:18" ht="33" customHeight="1" x14ac:dyDescent="0.3">
      <c r="A81" s="164" t="s">
        <v>84</v>
      </c>
      <c r="B81" s="25">
        <v>12</v>
      </c>
      <c r="C81" s="25"/>
      <c r="D81" s="152"/>
      <c r="E81" s="153"/>
      <c r="F81" s="153"/>
      <c r="G81" s="153"/>
      <c r="H81" s="25"/>
      <c r="I81" s="29"/>
      <c r="J81" s="29"/>
      <c r="K81" s="30"/>
      <c r="L81" s="31"/>
      <c r="M81" s="206"/>
      <c r="N81" s="207"/>
      <c r="O81" s="207"/>
      <c r="P81" s="206"/>
      <c r="Q81" s="207"/>
      <c r="R81" s="237"/>
    </row>
    <row r="82" spans="1:18" x14ac:dyDescent="0.3">
      <c r="A82" s="165" t="s">
        <v>83</v>
      </c>
      <c r="B82" s="157"/>
      <c r="C82" s="25">
        <v>24</v>
      </c>
      <c r="D82" s="152">
        <f t="shared" si="6"/>
        <v>24</v>
      </c>
      <c r="E82" s="153">
        <f t="shared" si="7"/>
        <v>122.4</v>
      </c>
      <c r="F82" s="153">
        <f t="shared" si="7"/>
        <v>122.4</v>
      </c>
      <c r="G82" s="153">
        <f t="shared" si="8"/>
        <v>6.7200000000000006</v>
      </c>
      <c r="H82" s="145">
        <v>138595</v>
      </c>
      <c r="I82" s="25" t="s">
        <v>15</v>
      </c>
      <c r="J82" s="25" t="s">
        <v>68</v>
      </c>
      <c r="K82" s="27" t="s">
        <v>79</v>
      </c>
      <c r="L82" s="32">
        <v>7500</v>
      </c>
      <c r="M82" s="199"/>
      <c r="N82" s="200"/>
      <c r="O82" s="200"/>
      <c r="P82" s="199"/>
      <c r="Q82" s="200"/>
      <c r="R82" s="237"/>
    </row>
    <row r="83" spans="1:18" x14ac:dyDescent="0.3">
      <c r="A83" s="151" t="s">
        <v>82</v>
      </c>
      <c r="B83" s="157"/>
      <c r="C83" s="25">
        <v>8</v>
      </c>
      <c r="D83" s="152">
        <f t="shared" si="6"/>
        <v>8</v>
      </c>
      <c r="E83" s="153">
        <f t="shared" si="7"/>
        <v>40.799999999999997</v>
      </c>
      <c r="F83" s="153">
        <f t="shared" si="7"/>
        <v>40.799999999999997</v>
      </c>
      <c r="G83" s="153">
        <f t="shared" si="8"/>
        <v>2.2400000000000002</v>
      </c>
      <c r="H83" s="124" t="s">
        <v>268</v>
      </c>
      <c r="I83" s="25" t="s">
        <v>81</v>
      </c>
      <c r="J83" s="25" t="s">
        <v>68</v>
      </c>
      <c r="K83" s="27" t="s">
        <v>79</v>
      </c>
      <c r="L83" s="32">
        <v>7500</v>
      </c>
      <c r="M83" s="199"/>
      <c r="N83" s="200"/>
      <c r="O83" s="200"/>
      <c r="P83" s="199"/>
      <c r="Q83" s="200"/>
      <c r="R83" s="237"/>
    </row>
    <row r="84" spans="1:18" x14ac:dyDescent="0.3">
      <c r="A84" s="151" t="s">
        <v>80</v>
      </c>
      <c r="B84" s="157"/>
      <c r="C84" s="25">
        <v>8</v>
      </c>
      <c r="D84" s="152">
        <f t="shared" si="6"/>
        <v>8</v>
      </c>
      <c r="E84" s="153">
        <f t="shared" si="7"/>
        <v>40.799999999999997</v>
      </c>
      <c r="F84" s="153">
        <f t="shared" si="7"/>
        <v>40.799999999999997</v>
      </c>
      <c r="G84" s="153">
        <f t="shared" si="8"/>
        <v>2.2400000000000002</v>
      </c>
      <c r="H84" s="145">
        <v>137491</v>
      </c>
      <c r="I84" s="25" t="s">
        <v>15</v>
      </c>
      <c r="J84" s="25" t="s">
        <v>68</v>
      </c>
      <c r="K84" s="27" t="s">
        <v>79</v>
      </c>
      <c r="L84" s="32">
        <v>7500</v>
      </c>
      <c r="M84" s="199"/>
      <c r="N84" s="200"/>
      <c r="O84" s="200"/>
      <c r="P84" s="199"/>
      <c r="Q84" s="200"/>
      <c r="R84" s="237"/>
    </row>
    <row r="85" spans="1:18" x14ac:dyDescent="0.3">
      <c r="A85" s="166" t="s">
        <v>24</v>
      </c>
      <c r="B85" s="157">
        <v>4</v>
      </c>
      <c r="C85" s="25"/>
      <c r="D85" s="152"/>
      <c r="E85" s="153"/>
      <c r="F85" s="153"/>
      <c r="G85" s="153"/>
      <c r="H85" s="25"/>
      <c r="I85" s="25"/>
      <c r="J85" s="25"/>
      <c r="K85" s="27"/>
      <c r="L85" s="32"/>
      <c r="M85" s="199"/>
      <c r="N85" s="200"/>
      <c r="O85" s="200"/>
      <c r="P85" s="199"/>
      <c r="Q85" s="200"/>
      <c r="R85" s="237"/>
    </row>
    <row r="86" spans="1:18" x14ac:dyDescent="0.3">
      <c r="A86" s="136" t="s">
        <v>78</v>
      </c>
      <c r="B86" s="157"/>
      <c r="C86" s="25">
        <v>70</v>
      </c>
      <c r="D86" s="152">
        <f t="shared" si="6"/>
        <v>70</v>
      </c>
      <c r="E86" s="153">
        <f t="shared" si="7"/>
        <v>357</v>
      </c>
      <c r="F86" s="153">
        <f t="shared" si="7"/>
        <v>357</v>
      </c>
      <c r="G86" s="153">
        <f t="shared" si="8"/>
        <v>19.600000000000001</v>
      </c>
      <c r="H86" s="145">
        <v>145512</v>
      </c>
      <c r="I86" s="29" t="s">
        <v>117</v>
      </c>
      <c r="J86" s="25" t="s">
        <v>279</v>
      </c>
      <c r="K86" s="30">
        <v>16</v>
      </c>
      <c r="L86" s="29">
        <v>3000</v>
      </c>
      <c r="M86" s="208"/>
      <c r="N86" s="207"/>
      <c r="O86" s="207"/>
      <c r="P86" s="208"/>
      <c r="Q86" s="207"/>
      <c r="R86" s="237"/>
    </row>
    <row r="87" spans="1:18" ht="15.5" thickBot="1" x14ac:dyDescent="0.35">
      <c r="A87" s="167"/>
      <c r="B87" s="48"/>
      <c r="C87" s="48"/>
      <c r="D87" s="48"/>
      <c r="E87" s="153"/>
      <c r="F87" s="153"/>
      <c r="G87" s="153"/>
      <c r="H87" s="48"/>
      <c r="I87" s="131"/>
      <c r="J87" s="131"/>
      <c r="K87" s="132"/>
      <c r="L87" s="133"/>
      <c r="M87" s="238"/>
      <c r="N87" s="239"/>
      <c r="O87" s="239"/>
      <c r="P87" s="238"/>
      <c r="Q87" s="239"/>
      <c r="R87" s="240"/>
    </row>
    <row r="88" spans="1:18" ht="15.5" thickBot="1" x14ac:dyDescent="0.35">
      <c r="A88" s="233" t="s">
        <v>77</v>
      </c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44"/>
      <c r="N88" s="244"/>
      <c r="O88" s="244"/>
      <c r="P88" s="244"/>
      <c r="Q88" s="244"/>
      <c r="R88" s="245"/>
    </row>
    <row r="89" spans="1:18" x14ac:dyDescent="0.3">
      <c r="A89" s="168" t="s">
        <v>76</v>
      </c>
      <c r="B89" s="169">
        <v>6</v>
      </c>
      <c r="C89" s="169"/>
      <c r="D89" s="169"/>
      <c r="E89" s="169"/>
      <c r="F89" s="169"/>
      <c r="G89" s="169"/>
      <c r="H89" s="169"/>
      <c r="I89" s="21"/>
      <c r="J89" s="21"/>
      <c r="K89" s="22"/>
      <c r="L89" s="23"/>
      <c r="M89" s="242"/>
      <c r="N89" s="214"/>
      <c r="O89" s="214"/>
      <c r="P89" s="242"/>
      <c r="Q89" s="214"/>
      <c r="R89" s="236"/>
    </row>
    <row r="90" spans="1:18" x14ac:dyDescent="0.3">
      <c r="A90" s="170" t="s">
        <v>75</v>
      </c>
      <c r="B90" s="171"/>
      <c r="C90" s="171">
        <v>50</v>
      </c>
      <c r="D90" s="171">
        <f>C90</f>
        <v>50</v>
      </c>
      <c r="E90" s="172">
        <f>(C90*5)+(C90*10%)</f>
        <v>255</v>
      </c>
      <c r="F90" s="172">
        <f>(D90*5)+(D90*10%)</f>
        <v>255</v>
      </c>
      <c r="G90" s="172">
        <f>C90*0.28</f>
        <v>14.000000000000002</v>
      </c>
      <c r="H90" s="159">
        <v>134571</v>
      </c>
      <c r="I90" s="29" t="s">
        <v>23</v>
      </c>
      <c r="J90" s="25" t="s">
        <v>278</v>
      </c>
      <c r="K90" s="30">
        <v>14</v>
      </c>
      <c r="L90" s="31">
        <v>3500</v>
      </c>
      <c r="M90" s="206"/>
      <c r="N90" s="207"/>
      <c r="O90" s="207"/>
      <c r="P90" s="206"/>
      <c r="Q90" s="207"/>
      <c r="R90" s="237"/>
    </row>
    <row r="91" spans="1:18" x14ac:dyDescent="0.3">
      <c r="A91" s="170" t="s">
        <v>269</v>
      </c>
      <c r="B91" s="171"/>
      <c r="C91" s="171">
        <v>2</v>
      </c>
      <c r="D91" s="171">
        <f t="shared" ref="D91:D100" si="9">C91</f>
        <v>2</v>
      </c>
      <c r="E91" s="172">
        <f t="shared" ref="E91:F100" si="10">(C91*5)+(C91*10%)</f>
        <v>10.199999999999999</v>
      </c>
      <c r="F91" s="172">
        <f t="shared" si="10"/>
        <v>10.199999999999999</v>
      </c>
      <c r="G91" s="172">
        <f t="shared" ref="G91:G100" si="11">C91*0.28</f>
        <v>0.56000000000000005</v>
      </c>
      <c r="H91" s="124">
        <v>129823</v>
      </c>
      <c r="I91" s="25" t="s">
        <v>9</v>
      </c>
      <c r="J91" s="25" t="s">
        <v>278</v>
      </c>
      <c r="K91" s="27">
        <v>16</v>
      </c>
      <c r="L91" s="32">
        <v>3275</v>
      </c>
      <c r="M91" s="199"/>
      <c r="N91" s="200"/>
      <c r="O91" s="200"/>
      <c r="P91" s="199"/>
      <c r="Q91" s="200"/>
      <c r="R91" s="237"/>
    </row>
    <row r="92" spans="1:18" x14ac:dyDescent="0.3">
      <c r="A92" s="170" t="s">
        <v>74</v>
      </c>
      <c r="B92" s="171"/>
      <c r="C92" s="171">
        <v>35</v>
      </c>
      <c r="D92" s="171">
        <f t="shared" si="9"/>
        <v>35</v>
      </c>
      <c r="E92" s="172">
        <f t="shared" si="10"/>
        <v>178.5</v>
      </c>
      <c r="F92" s="172">
        <f t="shared" si="10"/>
        <v>178.5</v>
      </c>
      <c r="G92" s="172">
        <f t="shared" si="11"/>
        <v>9.8000000000000007</v>
      </c>
      <c r="H92" s="159">
        <v>133985</v>
      </c>
      <c r="I92" s="25" t="s">
        <v>12</v>
      </c>
      <c r="J92" s="25" t="s">
        <v>278</v>
      </c>
      <c r="K92" s="27">
        <v>40</v>
      </c>
      <c r="L92" s="32">
        <v>22940</v>
      </c>
      <c r="M92" s="199"/>
      <c r="N92" s="200"/>
      <c r="O92" s="200"/>
      <c r="P92" s="199"/>
      <c r="Q92" s="200"/>
      <c r="R92" s="237"/>
    </row>
    <row r="93" spans="1:18" x14ac:dyDescent="0.3">
      <c r="A93" s="170" t="s">
        <v>73</v>
      </c>
      <c r="B93" s="171"/>
      <c r="C93" s="171">
        <f>ROUND(4*12/10,0)</f>
        <v>5</v>
      </c>
      <c r="D93" s="171">
        <f t="shared" si="9"/>
        <v>5</v>
      </c>
      <c r="E93" s="172">
        <f t="shared" si="10"/>
        <v>25.5</v>
      </c>
      <c r="F93" s="172">
        <f t="shared" si="10"/>
        <v>25.5</v>
      </c>
      <c r="G93" s="172">
        <f t="shared" si="11"/>
        <v>1.4000000000000001</v>
      </c>
      <c r="H93" s="124" t="s">
        <v>268</v>
      </c>
      <c r="I93" s="25" t="s">
        <v>72</v>
      </c>
      <c r="J93" s="25" t="s">
        <v>278</v>
      </c>
      <c r="K93" s="27">
        <v>18</v>
      </c>
      <c r="L93" s="28">
        <v>7100</v>
      </c>
      <c r="M93" s="202"/>
      <c r="N93" s="203"/>
      <c r="O93" s="203"/>
      <c r="P93" s="202"/>
      <c r="Q93" s="203"/>
      <c r="R93" s="237"/>
    </row>
    <row r="94" spans="1:18" x14ac:dyDescent="0.3">
      <c r="A94" s="173" t="s">
        <v>71</v>
      </c>
      <c r="B94" s="171">
        <v>6</v>
      </c>
      <c r="C94" s="171"/>
      <c r="D94" s="171"/>
      <c r="E94" s="171"/>
      <c r="F94" s="171"/>
      <c r="G94" s="172"/>
      <c r="H94" s="171"/>
      <c r="I94" s="29"/>
      <c r="J94" s="29"/>
      <c r="K94" s="30"/>
      <c r="L94" s="31"/>
      <c r="M94" s="206"/>
      <c r="N94" s="207"/>
      <c r="O94" s="207"/>
      <c r="P94" s="206"/>
      <c r="Q94" s="207"/>
      <c r="R94" s="237"/>
    </row>
    <row r="95" spans="1:18" x14ac:dyDescent="0.3">
      <c r="A95" s="170" t="s">
        <v>70</v>
      </c>
      <c r="B95" s="171"/>
      <c r="C95" s="171">
        <v>15</v>
      </c>
      <c r="D95" s="171">
        <f t="shared" si="9"/>
        <v>15</v>
      </c>
      <c r="E95" s="172">
        <f t="shared" si="10"/>
        <v>76.5</v>
      </c>
      <c r="F95" s="172">
        <f t="shared" si="10"/>
        <v>76.5</v>
      </c>
      <c r="G95" s="172">
        <f t="shared" si="11"/>
        <v>4.2</v>
      </c>
      <c r="H95" s="138">
        <v>129661</v>
      </c>
      <c r="I95" s="25" t="s">
        <v>13</v>
      </c>
      <c r="J95" s="25" t="s">
        <v>68</v>
      </c>
      <c r="K95" s="27" t="s">
        <v>16</v>
      </c>
      <c r="L95" s="32">
        <v>5150</v>
      </c>
      <c r="M95" s="199"/>
      <c r="N95" s="200"/>
      <c r="O95" s="200"/>
      <c r="P95" s="199"/>
      <c r="Q95" s="200"/>
      <c r="R95" s="237"/>
    </row>
    <row r="96" spans="1:18" x14ac:dyDescent="0.3">
      <c r="A96" s="170" t="s">
        <v>69</v>
      </c>
      <c r="B96" s="171"/>
      <c r="C96" s="171">
        <v>15</v>
      </c>
      <c r="D96" s="171">
        <f t="shared" si="9"/>
        <v>15</v>
      </c>
      <c r="E96" s="172">
        <f t="shared" si="10"/>
        <v>76.5</v>
      </c>
      <c r="F96" s="172">
        <f t="shared" si="10"/>
        <v>76.5</v>
      </c>
      <c r="G96" s="172">
        <f t="shared" si="11"/>
        <v>4.2</v>
      </c>
      <c r="H96" s="138">
        <v>129666</v>
      </c>
      <c r="I96" s="29" t="s">
        <v>68</v>
      </c>
      <c r="J96" s="25" t="s">
        <v>68</v>
      </c>
      <c r="K96" s="30" t="s">
        <v>16</v>
      </c>
      <c r="L96" s="31">
        <v>5150</v>
      </c>
      <c r="M96" s="206"/>
      <c r="N96" s="207"/>
      <c r="O96" s="207"/>
      <c r="P96" s="206"/>
      <c r="Q96" s="207"/>
      <c r="R96" s="237"/>
    </row>
    <row r="97" spans="1:18" x14ac:dyDescent="0.3">
      <c r="A97" s="174" t="s">
        <v>67</v>
      </c>
      <c r="B97" s="171">
        <v>12</v>
      </c>
      <c r="C97" s="171"/>
      <c r="D97" s="171"/>
      <c r="E97" s="172"/>
      <c r="F97" s="172"/>
      <c r="G97" s="172"/>
      <c r="H97" s="171"/>
      <c r="I97" s="29"/>
      <c r="J97" s="29"/>
      <c r="K97" s="30"/>
      <c r="L97" s="31"/>
      <c r="M97" s="206"/>
      <c r="N97" s="207"/>
      <c r="O97" s="207"/>
      <c r="P97" s="206"/>
      <c r="Q97" s="207"/>
      <c r="R97" s="237"/>
    </row>
    <row r="98" spans="1:18" x14ac:dyDescent="0.3">
      <c r="A98" s="175" t="s">
        <v>66</v>
      </c>
      <c r="B98" s="171"/>
      <c r="C98" s="171">
        <v>80</v>
      </c>
      <c r="D98" s="171">
        <f t="shared" si="9"/>
        <v>80</v>
      </c>
      <c r="E98" s="172">
        <f t="shared" si="10"/>
        <v>408</v>
      </c>
      <c r="F98" s="172">
        <f t="shared" si="10"/>
        <v>408</v>
      </c>
      <c r="G98" s="172">
        <f t="shared" si="11"/>
        <v>22.400000000000002</v>
      </c>
      <c r="H98" s="159">
        <v>124232</v>
      </c>
      <c r="I98" s="29" t="s">
        <v>15</v>
      </c>
      <c r="J98" s="25" t="s">
        <v>68</v>
      </c>
      <c r="K98" s="30" t="s">
        <v>16</v>
      </c>
      <c r="L98" s="31">
        <v>7500</v>
      </c>
      <c r="M98" s="206"/>
      <c r="N98" s="207"/>
      <c r="O98" s="207"/>
      <c r="P98" s="206"/>
      <c r="Q98" s="207"/>
      <c r="R98" s="237"/>
    </row>
    <row r="99" spans="1:18" x14ac:dyDescent="0.3">
      <c r="A99" s="174" t="s">
        <v>65</v>
      </c>
      <c r="B99" s="171">
        <v>6</v>
      </c>
      <c r="C99" s="171"/>
      <c r="D99" s="171"/>
      <c r="E99" s="172"/>
      <c r="F99" s="172"/>
      <c r="G99" s="172"/>
      <c r="H99" s="171"/>
      <c r="I99" s="29"/>
      <c r="J99" s="29"/>
      <c r="K99" s="30"/>
      <c r="L99" s="31"/>
      <c r="M99" s="206"/>
      <c r="N99" s="207"/>
      <c r="O99" s="207"/>
      <c r="P99" s="206"/>
      <c r="Q99" s="207"/>
      <c r="R99" s="237"/>
    </row>
    <row r="100" spans="1:18" ht="15.5" thickBot="1" x14ac:dyDescent="0.35">
      <c r="A100" s="176" t="s">
        <v>64</v>
      </c>
      <c r="B100" s="177"/>
      <c r="C100" s="177">
        <v>2</v>
      </c>
      <c r="D100" s="171">
        <f t="shared" si="9"/>
        <v>2</v>
      </c>
      <c r="E100" s="172">
        <f t="shared" si="10"/>
        <v>10.199999999999999</v>
      </c>
      <c r="F100" s="172">
        <f t="shared" si="10"/>
        <v>10.199999999999999</v>
      </c>
      <c r="G100" s="172">
        <f t="shared" si="11"/>
        <v>0.56000000000000005</v>
      </c>
      <c r="H100" s="159">
        <v>131054</v>
      </c>
      <c r="I100" s="35" t="s">
        <v>12</v>
      </c>
      <c r="J100" s="25" t="s">
        <v>278</v>
      </c>
      <c r="K100" s="36">
        <v>40</v>
      </c>
      <c r="L100" s="41">
        <v>22940</v>
      </c>
      <c r="M100" s="248"/>
      <c r="N100" s="249"/>
      <c r="O100" s="249"/>
      <c r="P100" s="248"/>
      <c r="Q100" s="249"/>
      <c r="R100" s="250"/>
    </row>
    <row r="101" spans="1:18" ht="15.5" thickBot="1" x14ac:dyDescent="0.35">
      <c r="A101" s="231" t="s">
        <v>113</v>
      </c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41"/>
      <c r="N101" s="241"/>
      <c r="O101" s="241"/>
      <c r="P101" s="241"/>
      <c r="Q101" s="241"/>
      <c r="R101" s="1"/>
    </row>
    <row r="102" spans="1:18" x14ac:dyDescent="0.3">
      <c r="A102" s="178" t="s">
        <v>20</v>
      </c>
      <c r="B102" s="169">
        <v>74</v>
      </c>
      <c r="C102" s="169"/>
      <c r="D102" s="169"/>
      <c r="E102" s="169"/>
      <c r="F102" s="169"/>
      <c r="G102" s="169"/>
      <c r="H102" s="169"/>
      <c r="I102" s="20"/>
      <c r="J102" s="20"/>
      <c r="K102" s="66"/>
      <c r="L102" s="179"/>
      <c r="M102" s="251"/>
      <c r="N102" s="197"/>
      <c r="O102" s="197"/>
      <c r="P102" s="251"/>
      <c r="Q102" s="197"/>
      <c r="R102" s="236"/>
    </row>
    <row r="103" spans="1:18" x14ac:dyDescent="0.3">
      <c r="A103" s="180" t="s">
        <v>244</v>
      </c>
      <c r="B103" s="181"/>
      <c r="C103" s="171">
        <v>960</v>
      </c>
      <c r="D103" s="171">
        <f>C103</f>
        <v>960</v>
      </c>
      <c r="E103" s="171">
        <f>C103*5+(C103*10%)</f>
        <v>4896</v>
      </c>
      <c r="F103" s="171">
        <f>D103*5+(D103*10%)</f>
        <v>4896</v>
      </c>
      <c r="G103" s="172">
        <f>C103*0.28</f>
        <v>268.8</v>
      </c>
      <c r="H103" s="159">
        <v>145514</v>
      </c>
      <c r="I103" s="25" t="s">
        <v>8</v>
      </c>
      <c r="J103" s="25" t="s">
        <v>278</v>
      </c>
      <c r="K103" s="27">
        <v>18</v>
      </c>
      <c r="L103" s="51">
        <v>7100</v>
      </c>
      <c r="M103" s="217"/>
      <c r="N103" s="203"/>
      <c r="O103" s="203"/>
      <c r="P103" s="217"/>
      <c r="Q103" s="203"/>
      <c r="R103" s="237"/>
    </row>
    <row r="104" spans="1:18" x14ac:dyDescent="0.3">
      <c r="A104" s="182" t="s">
        <v>245</v>
      </c>
      <c r="B104" s="183"/>
      <c r="C104" s="171"/>
      <c r="D104" s="171"/>
      <c r="E104" s="171"/>
      <c r="F104" s="171"/>
      <c r="G104" s="172"/>
      <c r="H104" s="171"/>
      <c r="I104" s="25"/>
      <c r="J104" s="25"/>
      <c r="K104" s="27"/>
      <c r="L104" s="51"/>
      <c r="M104" s="217"/>
      <c r="N104" s="203"/>
      <c r="O104" s="203"/>
      <c r="P104" s="217"/>
      <c r="Q104" s="203"/>
      <c r="R104" s="237"/>
    </row>
    <row r="105" spans="1:18" x14ac:dyDescent="0.3">
      <c r="A105" s="184" t="s">
        <v>246</v>
      </c>
      <c r="B105" s="183">
        <v>4</v>
      </c>
      <c r="C105" s="171">
        <v>30</v>
      </c>
      <c r="D105" s="171">
        <f t="shared" ref="D105:D125" si="12">C105</f>
        <v>30</v>
      </c>
      <c r="E105" s="171">
        <f t="shared" ref="E105:F125" si="13">C105*5+(C105*10%)</f>
        <v>153</v>
      </c>
      <c r="F105" s="171">
        <f t="shared" si="13"/>
        <v>153</v>
      </c>
      <c r="G105" s="172">
        <f t="shared" ref="G105:G123" si="14">C105*0.28</f>
        <v>8.4</v>
      </c>
      <c r="H105" s="159">
        <v>131054</v>
      </c>
      <c r="I105" s="25" t="s">
        <v>12</v>
      </c>
      <c r="J105" s="25" t="s">
        <v>278</v>
      </c>
      <c r="K105" s="27">
        <v>40</v>
      </c>
      <c r="L105" s="25">
        <v>22940</v>
      </c>
      <c r="M105" s="216"/>
      <c r="N105" s="200"/>
      <c r="O105" s="200"/>
      <c r="P105" s="216"/>
      <c r="Q105" s="200"/>
      <c r="R105" s="237"/>
    </row>
    <row r="106" spans="1:18" x14ac:dyDescent="0.3">
      <c r="A106" s="184" t="s">
        <v>247</v>
      </c>
      <c r="B106" s="183">
        <v>8</v>
      </c>
      <c r="C106" s="171">
        <v>30</v>
      </c>
      <c r="D106" s="171">
        <f t="shared" si="12"/>
        <v>30</v>
      </c>
      <c r="E106" s="171">
        <f t="shared" si="13"/>
        <v>153</v>
      </c>
      <c r="F106" s="171">
        <f t="shared" si="13"/>
        <v>153</v>
      </c>
      <c r="G106" s="172">
        <f t="shared" si="14"/>
        <v>8.4</v>
      </c>
      <c r="H106" s="159">
        <v>146331</v>
      </c>
      <c r="I106" s="25" t="s">
        <v>5</v>
      </c>
      <c r="J106" s="25" t="s">
        <v>278</v>
      </c>
      <c r="K106" s="27" t="s">
        <v>6</v>
      </c>
      <c r="L106" s="51">
        <v>15070</v>
      </c>
      <c r="M106" s="217"/>
      <c r="N106" s="203"/>
      <c r="O106" s="203"/>
      <c r="P106" s="217"/>
      <c r="Q106" s="203"/>
      <c r="R106" s="237"/>
    </row>
    <row r="107" spans="1:18" x14ac:dyDescent="0.3">
      <c r="A107" s="184" t="s">
        <v>259</v>
      </c>
      <c r="B107" s="183">
        <v>12</v>
      </c>
      <c r="C107" s="171">
        <v>350</v>
      </c>
      <c r="D107" s="171">
        <f t="shared" si="12"/>
        <v>350</v>
      </c>
      <c r="E107" s="171">
        <f t="shared" si="13"/>
        <v>1785</v>
      </c>
      <c r="F107" s="171">
        <f t="shared" si="13"/>
        <v>1785</v>
      </c>
      <c r="G107" s="172">
        <f t="shared" si="14"/>
        <v>98.000000000000014</v>
      </c>
      <c r="H107" s="159">
        <v>124232</v>
      </c>
      <c r="I107" s="25" t="s">
        <v>10</v>
      </c>
      <c r="J107" s="25" t="s">
        <v>278</v>
      </c>
      <c r="K107" s="27">
        <v>20</v>
      </c>
      <c r="L107" s="51">
        <v>6500</v>
      </c>
      <c r="M107" s="217"/>
      <c r="N107" s="203"/>
      <c r="O107" s="203"/>
      <c r="P107" s="217"/>
      <c r="Q107" s="203"/>
      <c r="R107" s="237"/>
    </row>
    <row r="108" spans="1:18" x14ac:dyDescent="0.3">
      <c r="A108" s="184" t="s">
        <v>263</v>
      </c>
      <c r="B108" s="183">
        <v>11</v>
      </c>
      <c r="C108" s="171">
        <v>170</v>
      </c>
      <c r="D108" s="171">
        <f t="shared" si="12"/>
        <v>170</v>
      </c>
      <c r="E108" s="171">
        <f t="shared" si="13"/>
        <v>867</v>
      </c>
      <c r="F108" s="171">
        <f t="shared" si="13"/>
        <v>867</v>
      </c>
      <c r="G108" s="172">
        <f t="shared" si="14"/>
        <v>47.6</v>
      </c>
      <c r="H108" s="159">
        <v>146380</v>
      </c>
      <c r="I108" s="25" t="s">
        <v>264</v>
      </c>
      <c r="J108" s="25" t="s">
        <v>279</v>
      </c>
      <c r="K108" s="27">
        <v>16</v>
      </c>
      <c r="L108" s="51">
        <v>5500</v>
      </c>
      <c r="M108" s="217"/>
      <c r="N108" s="203"/>
      <c r="O108" s="203"/>
      <c r="P108" s="217"/>
      <c r="Q108" s="203"/>
      <c r="R108" s="237"/>
    </row>
    <row r="109" spans="1:18" ht="30" x14ac:dyDescent="0.3">
      <c r="A109" s="182" t="s">
        <v>114</v>
      </c>
      <c r="B109" s="183">
        <v>4</v>
      </c>
      <c r="C109" s="171"/>
      <c r="D109" s="171"/>
      <c r="E109" s="171"/>
      <c r="F109" s="171"/>
      <c r="G109" s="172"/>
      <c r="H109" s="171"/>
      <c r="I109" s="25"/>
      <c r="J109" s="25"/>
      <c r="K109" s="27"/>
      <c r="L109" s="25"/>
      <c r="M109" s="216"/>
      <c r="N109" s="200"/>
      <c r="O109" s="200"/>
      <c r="P109" s="216"/>
      <c r="Q109" s="200"/>
      <c r="R109" s="237"/>
    </row>
    <row r="110" spans="1:18" x14ac:dyDescent="0.3">
      <c r="A110" s="184" t="s">
        <v>248</v>
      </c>
      <c r="B110" s="183"/>
      <c r="C110" s="172">
        <v>12</v>
      </c>
      <c r="D110" s="171">
        <f t="shared" si="12"/>
        <v>12</v>
      </c>
      <c r="E110" s="172">
        <f>C110*5+(C110*10%)</f>
        <v>61.2</v>
      </c>
      <c r="F110" s="172">
        <f>D110*5+(D110*10%)</f>
        <v>61.2</v>
      </c>
      <c r="G110" s="172">
        <f>C110*0.28</f>
        <v>3.3600000000000003</v>
      </c>
      <c r="H110" s="159">
        <v>131054</v>
      </c>
      <c r="I110" s="25" t="s">
        <v>5</v>
      </c>
      <c r="J110" s="25" t="s">
        <v>278</v>
      </c>
      <c r="K110" s="27" t="s">
        <v>6</v>
      </c>
      <c r="L110" s="51">
        <v>15070</v>
      </c>
      <c r="M110" s="217"/>
      <c r="N110" s="203"/>
      <c r="O110" s="203"/>
      <c r="P110" s="217"/>
      <c r="Q110" s="203"/>
      <c r="R110" s="237"/>
    </row>
    <row r="111" spans="1:18" x14ac:dyDescent="0.3">
      <c r="A111" s="184" t="s">
        <v>249</v>
      </c>
      <c r="B111" s="183"/>
      <c r="C111" s="172">
        <v>12</v>
      </c>
      <c r="D111" s="171">
        <f t="shared" si="12"/>
        <v>12</v>
      </c>
      <c r="E111" s="172">
        <f>C111*5+(C111*10%)</f>
        <v>61.2</v>
      </c>
      <c r="F111" s="172">
        <f>D111*5+(D111*10%)</f>
        <v>61.2</v>
      </c>
      <c r="G111" s="172">
        <f>C111*0.28</f>
        <v>3.3600000000000003</v>
      </c>
      <c r="H111" s="159">
        <v>131054</v>
      </c>
      <c r="I111" s="25" t="s">
        <v>5</v>
      </c>
      <c r="J111" s="25" t="s">
        <v>278</v>
      </c>
      <c r="K111" s="27" t="s">
        <v>6</v>
      </c>
      <c r="L111" s="51">
        <v>15070</v>
      </c>
      <c r="M111" s="217"/>
      <c r="N111" s="203"/>
      <c r="O111" s="203"/>
      <c r="P111" s="217"/>
      <c r="Q111" s="203"/>
      <c r="R111" s="237"/>
    </row>
    <row r="112" spans="1:18" x14ac:dyDescent="0.3">
      <c r="A112" s="185"/>
      <c r="B112" s="171"/>
      <c r="C112" s="171"/>
      <c r="D112" s="171"/>
      <c r="E112" s="171"/>
      <c r="F112" s="171"/>
      <c r="G112" s="172"/>
      <c r="H112" s="171"/>
      <c r="I112" s="25"/>
      <c r="J112" s="25"/>
      <c r="K112" s="27"/>
      <c r="L112" s="25"/>
      <c r="M112" s="216"/>
      <c r="N112" s="200"/>
      <c r="O112" s="200"/>
      <c r="P112" s="216"/>
      <c r="Q112" s="200"/>
      <c r="R112" s="237"/>
    </row>
    <row r="113" spans="1:18" x14ac:dyDescent="0.3">
      <c r="A113" s="186" t="s">
        <v>115</v>
      </c>
      <c r="B113" s="183"/>
      <c r="C113" s="171"/>
      <c r="D113" s="171"/>
      <c r="E113" s="171"/>
      <c r="F113" s="171"/>
      <c r="G113" s="172"/>
      <c r="H113" s="171"/>
      <c r="I113" s="29"/>
      <c r="J113" s="29"/>
      <c r="K113" s="30"/>
      <c r="L113" s="29"/>
      <c r="M113" s="208"/>
      <c r="N113" s="207"/>
      <c r="O113" s="207"/>
      <c r="P113" s="208"/>
      <c r="Q113" s="207"/>
      <c r="R113" s="237"/>
    </row>
    <row r="114" spans="1:18" x14ac:dyDescent="0.3">
      <c r="A114" s="187" t="s">
        <v>258</v>
      </c>
      <c r="B114" s="171">
        <v>12</v>
      </c>
      <c r="C114" s="171">
        <v>136</v>
      </c>
      <c r="D114" s="171">
        <f t="shared" si="12"/>
        <v>136</v>
      </c>
      <c r="E114" s="172">
        <f t="shared" si="13"/>
        <v>693.6</v>
      </c>
      <c r="F114" s="172">
        <f t="shared" si="13"/>
        <v>693.6</v>
      </c>
      <c r="G114" s="172">
        <f t="shared" si="14"/>
        <v>38.080000000000005</v>
      </c>
      <c r="H114" s="171">
        <v>111652</v>
      </c>
      <c r="I114" s="29" t="s">
        <v>15</v>
      </c>
      <c r="J114" s="29" t="s">
        <v>280</v>
      </c>
      <c r="K114" s="30" t="s">
        <v>16</v>
      </c>
      <c r="L114" s="29">
        <v>7500</v>
      </c>
      <c r="M114" s="208"/>
      <c r="N114" s="207"/>
      <c r="O114" s="207"/>
      <c r="P114" s="208"/>
      <c r="Q114" s="207"/>
      <c r="R114" s="237"/>
    </row>
    <row r="115" spans="1:18" x14ac:dyDescent="0.3">
      <c r="A115" s="187" t="s">
        <v>250</v>
      </c>
      <c r="B115" s="181">
        <v>2</v>
      </c>
      <c r="C115" s="171">
        <v>24</v>
      </c>
      <c r="D115" s="171">
        <f t="shared" si="12"/>
        <v>24</v>
      </c>
      <c r="E115" s="172">
        <f t="shared" si="13"/>
        <v>122.4</v>
      </c>
      <c r="F115" s="172">
        <f t="shared" si="13"/>
        <v>122.4</v>
      </c>
      <c r="G115" s="172">
        <f t="shared" si="14"/>
        <v>6.7200000000000006</v>
      </c>
      <c r="H115" s="171">
        <v>145514</v>
      </c>
      <c r="I115" s="29" t="s">
        <v>15</v>
      </c>
      <c r="J115" s="29" t="s">
        <v>279</v>
      </c>
      <c r="K115" s="30" t="s">
        <v>16</v>
      </c>
      <c r="L115" s="29">
        <v>7500</v>
      </c>
      <c r="M115" s="208"/>
      <c r="N115" s="207"/>
      <c r="O115" s="207"/>
      <c r="P115" s="208"/>
      <c r="Q115" s="207"/>
      <c r="R115" s="237"/>
    </row>
    <row r="116" spans="1:18" x14ac:dyDescent="0.3">
      <c r="A116" s="187" t="s">
        <v>251</v>
      </c>
      <c r="B116" s="171">
        <v>4</v>
      </c>
      <c r="C116" s="171">
        <v>48</v>
      </c>
      <c r="D116" s="171">
        <f t="shared" si="12"/>
        <v>48</v>
      </c>
      <c r="E116" s="172">
        <f t="shared" si="13"/>
        <v>244.8</v>
      </c>
      <c r="F116" s="172">
        <f t="shared" si="13"/>
        <v>244.8</v>
      </c>
      <c r="G116" s="172">
        <f t="shared" si="14"/>
        <v>13.440000000000001</v>
      </c>
      <c r="H116" s="171">
        <v>145515</v>
      </c>
      <c r="I116" s="29" t="s">
        <v>17</v>
      </c>
      <c r="J116" s="29" t="s">
        <v>280</v>
      </c>
      <c r="K116" s="30">
        <v>18</v>
      </c>
      <c r="L116" s="29">
        <v>3500</v>
      </c>
      <c r="M116" s="208"/>
      <c r="N116" s="207"/>
      <c r="O116" s="207"/>
      <c r="P116" s="208"/>
      <c r="Q116" s="207"/>
      <c r="R116" s="237"/>
    </row>
    <row r="117" spans="1:18" x14ac:dyDescent="0.3">
      <c r="A117" s="187" t="s">
        <v>257</v>
      </c>
      <c r="B117" s="171">
        <v>6</v>
      </c>
      <c r="C117" s="171">
        <v>120</v>
      </c>
      <c r="D117" s="171">
        <f t="shared" si="12"/>
        <v>120</v>
      </c>
      <c r="E117" s="172">
        <f t="shared" si="13"/>
        <v>612</v>
      </c>
      <c r="F117" s="172">
        <f t="shared" si="13"/>
        <v>612</v>
      </c>
      <c r="G117" s="172">
        <f t="shared" si="14"/>
        <v>33.6</v>
      </c>
      <c r="H117" s="171">
        <v>138550</v>
      </c>
      <c r="I117" s="29" t="s">
        <v>15</v>
      </c>
      <c r="J117" s="29" t="s">
        <v>68</v>
      </c>
      <c r="K117" s="30" t="s">
        <v>16</v>
      </c>
      <c r="L117" s="29">
        <v>7500</v>
      </c>
      <c r="M117" s="208"/>
      <c r="N117" s="207"/>
      <c r="O117" s="207"/>
      <c r="P117" s="208"/>
      <c r="Q117" s="207"/>
      <c r="R117" s="237"/>
    </row>
    <row r="118" spans="1:18" x14ac:dyDescent="0.3">
      <c r="A118" s="187" t="s">
        <v>252</v>
      </c>
      <c r="B118" s="181">
        <v>5</v>
      </c>
      <c r="C118" s="171">
        <v>600</v>
      </c>
      <c r="D118" s="171">
        <f t="shared" si="12"/>
        <v>600</v>
      </c>
      <c r="E118" s="172">
        <f t="shared" si="13"/>
        <v>3060</v>
      </c>
      <c r="F118" s="172">
        <f t="shared" si="13"/>
        <v>3060</v>
      </c>
      <c r="G118" s="172">
        <f t="shared" si="14"/>
        <v>168.00000000000003</v>
      </c>
      <c r="H118" s="171">
        <v>145514</v>
      </c>
      <c r="I118" s="25" t="s">
        <v>8</v>
      </c>
      <c r="J118" s="29" t="s">
        <v>278</v>
      </c>
      <c r="K118" s="27">
        <v>18</v>
      </c>
      <c r="L118" s="51">
        <v>7100</v>
      </c>
      <c r="M118" s="217"/>
      <c r="N118" s="203"/>
      <c r="O118" s="203"/>
      <c r="P118" s="217"/>
      <c r="Q118" s="203"/>
      <c r="R118" s="237"/>
    </row>
    <row r="119" spans="1:18" x14ac:dyDescent="0.3">
      <c r="A119" s="188" t="s">
        <v>116</v>
      </c>
      <c r="B119" s="183">
        <v>3</v>
      </c>
      <c r="C119" s="171"/>
      <c r="D119" s="171"/>
      <c r="E119" s="171"/>
      <c r="F119" s="171"/>
      <c r="G119" s="172"/>
      <c r="H119" s="171"/>
      <c r="I119" s="189"/>
      <c r="J119" s="189"/>
      <c r="K119" s="104"/>
      <c r="L119" s="189"/>
      <c r="M119" s="252"/>
      <c r="N119" s="253"/>
      <c r="O119" s="253"/>
      <c r="P119" s="252"/>
      <c r="Q119" s="253"/>
      <c r="R119" s="237"/>
    </row>
    <row r="120" spans="1:18" x14ac:dyDescent="0.3">
      <c r="A120" s="190" t="s">
        <v>253</v>
      </c>
      <c r="B120" s="171">
        <v>1</v>
      </c>
      <c r="C120" s="171">
        <v>80</v>
      </c>
      <c r="D120" s="171">
        <f t="shared" si="12"/>
        <v>80</v>
      </c>
      <c r="E120" s="171">
        <f t="shared" si="13"/>
        <v>408</v>
      </c>
      <c r="F120" s="171">
        <f t="shared" si="13"/>
        <v>408</v>
      </c>
      <c r="G120" s="172">
        <f t="shared" si="14"/>
        <v>22.400000000000002</v>
      </c>
      <c r="H120" s="159">
        <v>145512</v>
      </c>
      <c r="I120" s="29" t="s">
        <v>117</v>
      </c>
      <c r="J120" s="29" t="s">
        <v>281</v>
      </c>
      <c r="K120" s="30">
        <v>16</v>
      </c>
      <c r="L120" s="29">
        <v>3000</v>
      </c>
      <c r="M120" s="208"/>
      <c r="N120" s="207"/>
      <c r="O120" s="207"/>
      <c r="P120" s="208"/>
      <c r="Q120" s="207"/>
      <c r="R120" s="237"/>
    </row>
    <row r="121" spans="1:18" x14ac:dyDescent="0.3">
      <c r="A121" s="191" t="s">
        <v>118</v>
      </c>
      <c r="B121" s="171">
        <v>7</v>
      </c>
      <c r="C121" s="171"/>
      <c r="D121" s="171"/>
      <c r="E121" s="171"/>
      <c r="F121" s="171"/>
      <c r="G121" s="172"/>
      <c r="H121" s="171"/>
      <c r="I121" s="29"/>
      <c r="J121" s="29"/>
      <c r="K121" s="30"/>
      <c r="L121" s="29"/>
      <c r="M121" s="208"/>
      <c r="N121" s="207"/>
      <c r="O121" s="207"/>
      <c r="P121" s="208"/>
      <c r="Q121" s="207"/>
      <c r="R121" s="237"/>
    </row>
    <row r="122" spans="1:18" x14ac:dyDescent="0.3">
      <c r="A122" s="190" t="s">
        <v>255</v>
      </c>
      <c r="B122" s="171">
        <v>2</v>
      </c>
      <c r="C122" s="171">
        <v>10</v>
      </c>
      <c r="D122" s="171">
        <f t="shared" si="12"/>
        <v>10</v>
      </c>
      <c r="E122" s="171">
        <f t="shared" si="13"/>
        <v>51</v>
      </c>
      <c r="F122" s="171">
        <f t="shared" si="13"/>
        <v>51</v>
      </c>
      <c r="G122" s="172">
        <f t="shared" si="14"/>
        <v>2.8000000000000003</v>
      </c>
      <c r="H122" s="159">
        <v>124218</v>
      </c>
      <c r="I122" s="29" t="s">
        <v>30</v>
      </c>
      <c r="J122" s="29" t="s">
        <v>278</v>
      </c>
      <c r="K122" s="30">
        <v>10</v>
      </c>
      <c r="L122" s="29">
        <v>3000</v>
      </c>
      <c r="M122" s="208"/>
      <c r="N122" s="207"/>
      <c r="O122" s="207"/>
      <c r="P122" s="208"/>
      <c r="Q122" s="207"/>
      <c r="R122" s="237"/>
    </row>
    <row r="123" spans="1:18" x14ac:dyDescent="0.3">
      <c r="A123" s="190" t="s">
        <v>256</v>
      </c>
      <c r="B123" s="171">
        <v>2</v>
      </c>
      <c r="C123" s="171">
        <v>10</v>
      </c>
      <c r="D123" s="171">
        <f t="shared" si="12"/>
        <v>10</v>
      </c>
      <c r="E123" s="171">
        <f t="shared" si="13"/>
        <v>51</v>
      </c>
      <c r="F123" s="171">
        <f t="shared" si="13"/>
        <v>51</v>
      </c>
      <c r="G123" s="172">
        <f t="shared" si="14"/>
        <v>2.8000000000000003</v>
      </c>
      <c r="H123" s="159">
        <v>124227</v>
      </c>
      <c r="I123" s="29" t="s">
        <v>23</v>
      </c>
      <c r="J123" s="29" t="s">
        <v>281</v>
      </c>
      <c r="K123" s="30">
        <v>14</v>
      </c>
      <c r="L123" s="29">
        <v>4500</v>
      </c>
      <c r="M123" s="208"/>
      <c r="N123" s="207"/>
      <c r="O123" s="207"/>
      <c r="P123" s="208"/>
      <c r="Q123" s="207"/>
      <c r="R123" s="237"/>
    </row>
    <row r="124" spans="1:18" x14ac:dyDescent="0.3">
      <c r="A124" s="191" t="s">
        <v>119</v>
      </c>
      <c r="B124" s="171">
        <v>6</v>
      </c>
      <c r="C124" s="171"/>
      <c r="D124" s="171"/>
      <c r="E124" s="171"/>
      <c r="F124" s="171"/>
      <c r="G124" s="172"/>
      <c r="H124" s="171"/>
      <c r="I124" s="29"/>
      <c r="J124" s="29"/>
      <c r="K124" s="30"/>
      <c r="L124" s="29"/>
      <c r="M124" s="208"/>
      <c r="N124" s="207"/>
      <c r="O124" s="207"/>
      <c r="P124" s="208"/>
      <c r="Q124" s="207"/>
      <c r="R124" s="237"/>
    </row>
    <row r="125" spans="1:18" ht="15.5" thickBot="1" x14ac:dyDescent="0.35">
      <c r="A125" s="192" t="s">
        <v>254</v>
      </c>
      <c r="B125" s="177">
        <v>8</v>
      </c>
      <c r="C125" s="177">
        <v>4</v>
      </c>
      <c r="D125" s="177">
        <f t="shared" si="12"/>
        <v>4</v>
      </c>
      <c r="E125" s="193">
        <f t="shared" si="13"/>
        <v>20.399999999999999</v>
      </c>
      <c r="F125" s="193">
        <f t="shared" si="13"/>
        <v>20.399999999999999</v>
      </c>
      <c r="G125" s="193">
        <f>C125*0.28</f>
        <v>1.1200000000000001</v>
      </c>
      <c r="H125" s="194">
        <v>146554</v>
      </c>
      <c r="I125" s="35" t="s">
        <v>13</v>
      </c>
      <c r="J125" s="35" t="s">
        <v>68</v>
      </c>
      <c r="K125" s="55">
        <v>16</v>
      </c>
      <c r="L125" s="54">
        <v>4500</v>
      </c>
      <c r="M125" s="221"/>
      <c r="N125" s="222"/>
      <c r="O125" s="222"/>
      <c r="P125" s="221"/>
      <c r="Q125" s="222"/>
      <c r="R125" s="250"/>
    </row>
  </sheetData>
  <sheetProtection algorithmName="SHA-512" hashValue="Fn7DwPWTa/8JAvjz+Dk8u1yHgFhpXfloXT/kZJV4wivV0JisTXylUcjkRHvL0rtBSIbnjJhAh+4kiL6hNEoHtw==" saltValue="zyPR08q85dcH3FbPLBS9cw==" spinCount="100000" sheet="1" objects="1" scenarios="1" selectLockedCells="1"/>
  <mergeCells count="2">
    <mergeCell ref="A2:R2"/>
    <mergeCell ref="A1:R1"/>
  </mergeCells>
  <phoneticPr fontId="14" type="noConversion"/>
  <pageMargins left="0.7" right="0.7" top="0.75" bottom="0.75" header="0.3" footer="0.3"/>
  <pageSetup paperSize="9" scale="1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6"/>
  <sheetViews>
    <sheetView view="pageBreakPreview" topLeftCell="I1" zoomScale="60" zoomScaleNormal="80" workbookViewId="0">
      <pane ySplit="3" topLeftCell="A4" activePane="bottomLeft" state="frozen"/>
      <selection activeCell="I1" sqref="I1"/>
      <selection pane="bottomLeft" activeCell="Q21" sqref="Q21"/>
    </sheetView>
  </sheetViews>
  <sheetFormatPr defaultColWidth="9.08984375" defaultRowHeight="15" x14ac:dyDescent="0.3"/>
  <cols>
    <col min="1" max="1" width="67.54296875" style="8" customWidth="1"/>
    <col min="2" max="2" width="21.90625" style="8" customWidth="1"/>
    <col min="3" max="3" width="13.453125" style="8" customWidth="1"/>
    <col min="4" max="4" width="17.90625" style="8" customWidth="1"/>
    <col min="5" max="6" width="18.08984375" style="8" customWidth="1"/>
    <col min="7" max="7" width="22.453125" style="8" customWidth="1"/>
    <col min="8" max="8" width="22.08984375" style="8" bestFit="1" customWidth="1"/>
    <col min="9" max="9" width="48.90625" style="8" customWidth="1"/>
    <col min="10" max="10" width="28.36328125" style="8" customWidth="1"/>
    <col min="11" max="11" width="28.54296875" style="8" customWidth="1"/>
    <col min="12" max="17" width="24.54296875" style="8" customWidth="1"/>
    <col min="18" max="18" width="22.453125" style="8" customWidth="1"/>
    <col min="19" max="16384" width="9.08984375" style="8"/>
  </cols>
  <sheetData>
    <row r="1" spans="1:19" ht="27" customHeight="1" thickBot="1" x14ac:dyDescent="0.35">
      <c r="A1" s="4" t="s">
        <v>260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7"/>
    </row>
    <row r="2" spans="1:19" ht="50.15" customHeight="1" thickBot="1" x14ac:dyDescent="0.35">
      <c r="A2" s="9" t="s">
        <v>133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  <c r="S2" s="12"/>
    </row>
    <row r="3" spans="1:19" ht="56.5" thickBot="1" x14ac:dyDescent="0.35">
      <c r="A3" s="13" t="s">
        <v>0</v>
      </c>
      <c r="B3" s="14" t="s">
        <v>1</v>
      </c>
      <c r="C3" s="15" t="s">
        <v>265</v>
      </c>
      <c r="D3" s="15" t="s">
        <v>377</v>
      </c>
      <c r="E3" s="15" t="s">
        <v>369</v>
      </c>
      <c r="F3" s="16" t="s">
        <v>376</v>
      </c>
      <c r="G3" s="16" t="s">
        <v>301</v>
      </c>
      <c r="H3" s="16" t="s">
        <v>266</v>
      </c>
      <c r="I3" s="15" t="s">
        <v>2</v>
      </c>
      <c r="J3" s="15" t="s">
        <v>368</v>
      </c>
      <c r="K3" s="15" t="s">
        <v>3</v>
      </c>
      <c r="L3" s="15" t="s">
        <v>4</v>
      </c>
      <c r="M3" s="17" t="s">
        <v>370</v>
      </c>
      <c r="N3" s="17" t="s">
        <v>374</v>
      </c>
      <c r="O3" s="17" t="s">
        <v>375</v>
      </c>
      <c r="P3" s="17" t="s">
        <v>371</v>
      </c>
      <c r="Q3" s="17" t="s">
        <v>372</v>
      </c>
      <c r="R3" s="18" t="s">
        <v>373</v>
      </c>
    </row>
    <row r="4" spans="1:19" ht="15.5" thickBot="1" x14ac:dyDescent="0.35">
      <c r="A4" s="233" t="s">
        <v>132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5"/>
    </row>
    <row r="5" spans="1:19" x14ac:dyDescent="0.3">
      <c r="A5" s="19" t="s">
        <v>22</v>
      </c>
      <c r="B5" s="20">
        <v>6</v>
      </c>
      <c r="C5" s="20"/>
      <c r="D5" s="20"/>
      <c r="E5" s="20"/>
      <c r="F5" s="20"/>
      <c r="G5" s="20"/>
      <c r="H5" s="20"/>
      <c r="I5" s="21"/>
      <c r="J5" s="21"/>
      <c r="K5" s="22"/>
      <c r="L5" s="23"/>
      <c r="M5" s="242"/>
      <c r="N5" s="214"/>
      <c r="O5" s="214"/>
      <c r="P5" s="242"/>
      <c r="Q5" s="214"/>
      <c r="R5" s="215"/>
    </row>
    <row r="6" spans="1:19" x14ac:dyDescent="0.3">
      <c r="A6" s="24" t="s">
        <v>131</v>
      </c>
      <c r="B6" s="25"/>
      <c r="C6" s="25">
        <v>2</v>
      </c>
      <c r="D6" s="25">
        <f>C6</f>
        <v>2</v>
      </c>
      <c r="E6" s="26">
        <f>C6*5+(C6*10%)</f>
        <v>10.199999999999999</v>
      </c>
      <c r="F6" s="26">
        <f>D6*5+(D6*10%)</f>
        <v>10.199999999999999</v>
      </c>
      <c r="G6" s="26">
        <f>C6*0.28</f>
        <v>0.56000000000000005</v>
      </c>
      <c r="H6" s="25" t="s">
        <v>293</v>
      </c>
      <c r="I6" s="25" t="s">
        <v>130</v>
      </c>
      <c r="J6" s="25" t="s">
        <v>291</v>
      </c>
      <c r="K6" s="27">
        <v>12</v>
      </c>
      <c r="L6" s="28">
        <v>5150</v>
      </c>
      <c r="M6" s="202"/>
      <c r="N6" s="203"/>
      <c r="O6" s="203"/>
      <c r="P6" s="202"/>
      <c r="Q6" s="203"/>
      <c r="R6" s="205"/>
    </row>
    <row r="7" spans="1:19" x14ac:dyDescent="0.3">
      <c r="A7" s="24" t="s">
        <v>129</v>
      </c>
      <c r="B7" s="25"/>
      <c r="C7" s="25">
        <v>2</v>
      </c>
      <c r="D7" s="25">
        <f t="shared" ref="D7:D14" si="0">C7</f>
        <v>2</v>
      </c>
      <c r="E7" s="26">
        <f t="shared" ref="E7:F14" si="1">C7*5+(C7*10%)</f>
        <v>10.199999999999999</v>
      </c>
      <c r="F7" s="26">
        <f t="shared" si="1"/>
        <v>10.199999999999999</v>
      </c>
      <c r="G7" s="26">
        <f t="shared" ref="G7:G14" si="2">C7*0.28</f>
        <v>0.56000000000000005</v>
      </c>
      <c r="H7" s="25" t="s">
        <v>293</v>
      </c>
      <c r="I7" s="29" t="s">
        <v>68</v>
      </c>
      <c r="J7" s="25" t="s">
        <v>291</v>
      </c>
      <c r="K7" s="30" t="s">
        <v>128</v>
      </c>
      <c r="L7" s="31">
        <v>13000</v>
      </c>
      <c r="M7" s="206"/>
      <c r="N7" s="207"/>
      <c r="O7" s="207"/>
      <c r="P7" s="206"/>
      <c r="Q7" s="207"/>
      <c r="R7" s="205"/>
    </row>
    <row r="8" spans="1:19" x14ac:dyDescent="0.3">
      <c r="A8" s="24" t="s">
        <v>127</v>
      </c>
      <c r="B8" s="25"/>
      <c r="C8" s="25">
        <v>2</v>
      </c>
      <c r="D8" s="25">
        <f t="shared" si="0"/>
        <v>2</v>
      </c>
      <c r="E8" s="26">
        <f t="shared" si="1"/>
        <v>10.199999999999999</v>
      </c>
      <c r="F8" s="26">
        <f t="shared" si="1"/>
        <v>10.199999999999999</v>
      </c>
      <c r="G8" s="26">
        <f t="shared" si="2"/>
        <v>0.56000000000000005</v>
      </c>
      <c r="H8" s="25" t="s">
        <v>293</v>
      </c>
      <c r="I8" s="25" t="s">
        <v>126</v>
      </c>
      <c r="J8" s="25" t="s">
        <v>291</v>
      </c>
      <c r="K8" s="30">
        <v>14</v>
      </c>
      <c r="L8" s="31">
        <v>3445</v>
      </c>
      <c r="M8" s="206"/>
      <c r="N8" s="207"/>
      <c r="O8" s="207"/>
      <c r="P8" s="206"/>
      <c r="Q8" s="207"/>
      <c r="R8" s="205"/>
    </row>
    <row r="9" spans="1:19" x14ac:dyDescent="0.3">
      <c r="A9" s="24" t="s">
        <v>125</v>
      </c>
      <c r="B9" s="25"/>
      <c r="C9" s="25">
        <v>2</v>
      </c>
      <c r="D9" s="25">
        <f t="shared" si="0"/>
        <v>2</v>
      </c>
      <c r="E9" s="26">
        <f t="shared" si="1"/>
        <v>10.199999999999999</v>
      </c>
      <c r="F9" s="26">
        <f t="shared" si="1"/>
        <v>10.199999999999999</v>
      </c>
      <c r="G9" s="26">
        <f t="shared" si="2"/>
        <v>0.56000000000000005</v>
      </c>
      <c r="H9" s="25" t="s">
        <v>293</v>
      </c>
      <c r="I9" s="29" t="s">
        <v>124</v>
      </c>
      <c r="J9" s="25" t="s">
        <v>291</v>
      </c>
      <c r="K9" s="30">
        <v>14</v>
      </c>
      <c r="L9" s="31">
        <v>2800</v>
      </c>
      <c r="M9" s="206"/>
      <c r="N9" s="207"/>
      <c r="O9" s="207"/>
      <c r="P9" s="206"/>
      <c r="Q9" s="207"/>
      <c r="R9" s="205"/>
    </row>
    <row r="10" spans="1:19" x14ac:dyDescent="0.3">
      <c r="A10" s="24" t="s">
        <v>123</v>
      </c>
      <c r="B10" s="25"/>
      <c r="C10" s="25">
        <v>2</v>
      </c>
      <c r="D10" s="25">
        <f t="shared" si="0"/>
        <v>2</v>
      </c>
      <c r="E10" s="26">
        <f t="shared" si="1"/>
        <v>10.199999999999999</v>
      </c>
      <c r="F10" s="26">
        <f t="shared" si="1"/>
        <v>10.199999999999999</v>
      </c>
      <c r="G10" s="26">
        <f t="shared" si="2"/>
        <v>0.56000000000000005</v>
      </c>
      <c r="H10" s="25" t="s">
        <v>293</v>
      </c>
      <c r="I10" s="25" t="s">
        <v>5</v>
      </c>
      <c r="J10" s="25" t="s">
        <v>291</v>
      </c>
      <c r="K10" s="27" t="s">
        <v>6</v>
      </c>
      <c r="L10" s="28">
        <v>15070</v>
      </c>
      <c r="M10" s="202"/>
      <c r="N10" s="203"/>
      <c r="O10" s="203"/>
      <c r="P10" s="202"/>
      <c r="Q10" s="203"/>
      <c r="R10" s="205"/>
    </row>
    <row r="11" spans="1:19" x14ac:dyDescent="0.3">
      <c r="A11" s="24" t="s">
        <v>122</v>
      </c>
      <c r="B11" s="25"/>
      <c r="C11" s="25">
        <v>2</v>
      </c>
      <c r="D11" s="25">
        <f t="shared" si="0"/>
        <v>2</v>
      </c>
      <c r="E11" s="26">
        <f t="shared" si="1"/>
        <v>10.199999999999999</v>
      </c>
      <c r="F11" s="26">
        <f t="shared" si="1"/>
        <v>10.199999999999999</v>
      </c>
      <c r="G11" s="26">
        <f t="shared" si="2"/>
        <v>0.56000000000000005</v>
      </c>
      <c r="H11" s="25" t="s">
        <v>293</v>
      </c>
      <c r="I11" s="25" t="s">
        <v>12</v>
      </c>
      <c r="J11" s="25" t="s">
        <v>291</v>
      </c>
      <c r="K11" s="27">
        <v>40</v>
      </c>
      <c r="L11" s="32">
        <v>22940</v>
      </c>
      <c r="M11" s="199"/>
      <c r="N11" s="200"/>
      <c r="O11" s="200"/>
      <c r="P11" s="199"/>
      <c r="Q11" s="200"/>
      <c r="R11" s="205"/>
    </row>
    <row r="12" spans="1:19" x14ac:dyDescent="0.3">
      <c r="A12" s="33" t="s">
        <v>18</v>
      </c>
      <c r="B12" s="25">
        <v>8</v>
      </c>
      <c r="C12" s="25"/>
      <c r="D12" s="25"/>
      <c r="E12" s="26"/>
      <c r="F12" s="26"/>
      <c r="G12" s="26"/>
      <c r="H12" s="25"/>
      <c r="I12" s="29"/>
      <c r="J12" s="29"/>
      <c r="K12" s="30"/>
      <c r="L12" s="31"/>
      <c r="M12" s="206"/>
      <c r="N12" s="207"/>
      <c r="O12" s="207"/>
      <c r="P12" s="206"/>
      <c r="Q12" s="207"/>
      <c r="R12" s="205"/>
    </row>
    <row r="13" spans="1:19" x14ac:dyDescent="0.3">
      <c r="A13" s="24" t="s">
        <v>121</v>
      </c>
      <c r="B13" s="25"/>
      <c r="C13" s="25">
        <v>24</v>
      </c>
      <c r="D13" s="25">
        <f t="shared" si="0"/>
        <v>24</v>
      </c>
      <c r="E13" s="26">
        <f t="shared" si="1"/>
        <v>122.4</v>
      </c>
      <c r="F13" s="26">
        <f t="shared" si="1"/>
        <v>122.4</v>
      </c>
      <c r="G13" s="26">
        <f t="shared" si="2"/>
        <v>6.7200000000000006</v>
      </c>
      <c r="H13" s="25" t="s">
        <v>293</v>
      </c>
      <c r="I13" s="25" t="s">
        <v>12</v>
      </c>
      <c r="J13" s="25" t="s">
        <v>292</v>
      </c>
      <c r="K13" s="27">
        <v>28</v>
      </c>
      <c r="L13" s="28">
        <v>12400</v>
      </c>
      <c r="M13" s="202"/>
      <c r="N13" s="203"/>
      <c r="O13" s="203"/>
      <c r="P13" s="202"/>
      <c r="Q13" s="203"/>
      <c r="R13" s="205"/>
    </row>
    <row r="14" spans="1:19" ht="15.5" thickBot="1" x14ac:dyDescent="0.35">
      <c r="A14" s="34" t="s">
        <v>120</v>
      </c>
      <c r="B14" s="35"/>
      <c r="C14" s="35">
        <v>32</v>
      </c>
      <c r="D14" s="25">
        <f t="shared" si="0"/>
        <v>32</v>
      </c>
      <c r="E14" s="26">
        <f t="shared" si="1"/>
        <v>163.19999999999999</v>
      </c>
      <c r="F14" s="26">
        <f t="shared" si="1"/>
        <v>163.19999999999999</v>
      </c>
      <c r="G14" s="26">
        <f t="shared" si="2"/>
        <v>8.9600000000000009</v>
      </c>
      <c r="H14" s="25" t="s">
        <v>293</v>
      </c>
      <c r="I14" s="35" t="s">
        <v>5</v>
      </c>
      <c r="J14" s="25" t="s">
        <v>292</v>
      </c>
      <c r="K14" s="36" t="s">
        <v>6</v>
      </c>
      <c r="L14" s="37">
        <v>15070</v>
      </c>
      <c r="M14" s="258"/>
      <c r="N14" s="259"/>
      <c r="O14" s="259"/>
      <c r="P14" s="258"/>
      <c r="Q14" s="259"/>
      <c r="R14" s="223"/>
    </row>
    <row r="15" spans="1:19" ht="15.5" thickBot="1" x14ac:dyDescent="0.35">
      <c r="A15" s="233" t="s">
        <v>134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44"/>
      <c r="N15" s="244"/>
      <c r="O15" s="244"/>
      <c r="P15" s="244"/>
      <c r="Q15" s="244"/>
      <c r="R15" s="245"/>
    </row>
    <row r="16" spans="1:19" x14ac:dyDescent="0.3">
      <c r="A16" s="38" t="s">
        <v>71</v>
      </c>
      <c r="B16" s="20">
        <v>4</v>
      </c>
      <c r="C16" s="20"/>
      <c r="D16" s="20"/>
      <c r="E16" s="20"/>
      <c r="F16" s="20"/>
      <c r="G16" s="20"/>
      <c r="H16" s="20"/>
      <c r="I16" s="21"/>
      <c r="J16" s="21"/>
      <c r="K16" s="22"/>
      <c r="L16" s="23"/>
      <c r="M16" s="242"/>
      <c r="N16" s="214"/>
      <c r="O16" s="214"/>
      <c r="P16" s="242"/>
      <c r="Q16" s="214"/>
      <c r="R16" s="215"/>
    </row>
    <row r="17" spans="1:18" x14ac:dyDescent="0.3">
      <c r="A17" s="24" t="s">
        <v>135</v>
      </c>
      <c r="B17" s="25"/>
      <c r="C17" s="25">
        <f>ROUND(8*12/10,0)</f>
        <v>10</v>
      </c>
      <c r="D17" s="25">
        <f>C17</f>
        <v>10</v>
      </c>
      <c r="E17" s="26">
        <f>C17*5+(C17*10%)</f>
        <v>51</v>
      </c>
      <c r="F17" s="26">
        <f>D17*5+(D17*10%)</f>
        <v>51</v>
      </c>
      <c r="G17" s="26">
        <f>C17*0.28</f>
        <v>2.8000000000000003</v>
      </c>
      <c r="H17" s="25" t="s">
        <v>293</v>
      </c>
      <c r="I17" s="25" t="s">
        <v>136</v>
      </c>
      <c r="J17" s="25" t="s">
        <v>68</v>
      </c>
      <c r="K17" s="27" t="s">
        <v>128</v>
      </c>
      <c r="L17" s="28">
        <v>5150</v>
      </c>
      <c r="M17" s="202"/>
      <c r="N17" s="203"/>
      <c r="O17" s="203"/>
      <c r="P17" s="202"/>
      <c r="Q17" s="203"/>
      <c r="R17" s="260"/>
    </row>
    <row r="18" spans="1:18" x14ac:dyDescent="0.3">
      <c r="A18" s="24" t="s">
        <v>137</v>
      </c>
      <c r="B18" s="25"/>
      <c r="C18" s="25">
        <v>6</v>
      </c>
      <c r="D18" s="25">
        <f t="shared" ref="D18:D38" si="3">C18</f>
        <v>6</v>
      </c>
      <c r="E18" s="26">
        <f t="shared" ref="E18:F38" si="4">C18*5+(C18*10%)</f>
        <v>30.6</v>
      </c>
      <c r="F18" s="26">
        <f t="shared" si="4"/>
        <v>30.6</v>
      </c>
      <c r="G18" s="26">
        <f t="shared" ref="G18:G38" si="5">C18*0.28</f>
        <v>1.6800000000000002</v>
      </c>
      <c r="H18" s="25" t="s">
        <v>293</v>
      </c>
      <c r="I18" s="29" t="s">
        <v>128</v>
      </c>
      <c r="J18" s="25" t="s">
        <v>68</v>
      </c>
      <c r="K18" s="30" t="s">
        <v>128</v>
      </c>
      <c r="L18" s="31">
        <v>2250</v>
      </c>
      <c r="M18" s="206"/>
      <c r="N18" s="207"/>
      <c r="O18" s="207"/>
      <c r="P18" s="206"/>
      <c r="Q18" s="207"/>
      <c r="R18" s="260"/>
    </row>
    <row r="19" spans="1:18" x14ac:dyDescent="0.3">
      <c r="A19" s="39" t="s">
        <v>138</v>
      </c>
      <c r="B19" s="25">
        <v>72</v>
      </c>
      <c r="C19" s="25"/>
      <c r="D19" s="25"/>
      <c r="E19" s="26"/>
      <c r="F19" s="26"/>
      <c r="G19" s="26"/>
      <c r="H19" s="25"/>
      <c r="I19" s="29"/>
      <c r="J19" s="29"/>
      <c r="K19" s="30"/>
      <c r="L19" s="31"/>
      <c r="M19" s="206"/>
      <c r="N19" s="207"/>
      <c r="O19" s="207"/>
      <c r="P19" s="206"/>
      <c r="Q19" s="207"/>
      <c r="R19" s="205"/>
    </row>
    <row r="20" spans="1:18" x14ac:dyDescent="0.3">
      <c r="A20" s="24" t="s">
        <v>139</v>
      </c>
      <c r="B20" s="25"/>
      <c r="C20" s="25">
        <f>ROUND(550*12/10,0)</f>
        <v>660</v>
      </c>
      <c r="D20" s="25">
        <f t="shared" si="3"/>
        <v>660</v>
      </c>
      <c r="E20" s="26">
        <f t="shared" si="4"/>
        <v>3366</v>
      </c>
      <c r="F20" s="26">
        <f t="shared" si="4"/>
        <v>3366</v>
      </c>
      <c r="G20" s="26">
        <f t="shared" si="5"/>
        <v>184.8</v>
      </c>
      <c r="H20" s="25" t="s">
        <v>293</v>
      </c>
      <c r="I20" s="25" t="s">
        <v>72</v>
      </c>
      <c r="J20" s="25" t="s">
        <v>291</v>
      </c>
      <c r="K20" s="27">
        <v>18</v>
      </c>
      <c r="L20" s="28">
        <v>7100</v>
      </c>
      <c r="M20" s="202"/>
      <c r="N20" s="203"/>
      <c r="O20" s="203"/>
      <c r="P20" s="202"/>
      <c r="Q20" s="203"/>
      <c r="R20" s="261"/>
    </row>
    <row r="21" spans="1:18" x14ac:dyDescent="0.3">
      <c r="A21" s="24" t="s">
        <v>139</v>
      </c>
      <c r="B21" s="25"/>
      <c r="C21" s="25">
        <v>80</v>
      </c>
      <c r="D21" s="25">
        <f t="shared" si="3"/>
        <v>80</v>
      </c>
      <c r="E21" s="26">
        <f t="shared" si="4"/>
        <v>408</v>
      </c>
      <c r="F21" s="26">
        <f t="shared" si="4"/>
        <v>408</v>
      </c>
      <c r="G21" s="26">
        <f t="shared" si="5"/>
        <v>22.400000000000002</v>
      </c>
      <c r="H21" s="25" t="s">
        <v>293</v>
      </c>
      <c r="I21" s="25" t="s">
        <v>8</v>
      </c>
      <c r="J21" s="25" t="s">
        <v>291</v>
      </c>
      <c r="K21" s="27">
        <v>18</v>
      </c>
      <c r="L21" s="28">
        <v>7100</v>
      </c>
      <c r="M21" s="202"/>
      <c r="N21" s="203"/>
      <c r="O21" s="203"/>
      <c r="P21" s="202"/>
      <c r="Q21" s="203"/>
      <c r="R21" s="205"/>
    </row>
    <row r="22" spans="1:18" x14ac:dyDescent="0.3">
      <c r="A22" s="24" t="s">
        <v>140</v>
      </c>
      <c r="B22" s="25"/>
      <c r="C22" s="25">
        <v>300</v>
      </c>
      <c r="D22" s="25">
        <f t="shared" si="3"/>
        <v>300</v>
      </c>
      <c r="E22" s="26">
        <f t="shared" si="4"/>
        <v>1530</v>
      </c>
      <c r="F22" s="26">
        <f t="shared" si="4"/>
        <v>1530</v>
      </c>
      <c r="G22" s="26">
        <f t="shared" si="5"/>
        <v>84.000000000000014</v>
      </c>
      <c r="H22" s="25" t="s">
        <v>293</v>
      </c>
      <c r="I22" s="25" t="s">
        <v>9</v>
      </c>
      <c r="J22" s="25" t="s">
        <v>291</v>
      </c>
      <c r="K22" s="27">
        <v>16</v>
      </c>
      <c r="L22" s="32">
        <v>3275</v>
      </c>
      <c r="M22" s="199"/>
      <c r="N22" s="200"/>
      <c r="O22" s="200"/>
      <c r="P22" s="199"/>
      <c r="Q22" s="200"/>
      <c r="R22" s="205"/>
    </row>
    <row r="23" spans="1:18" x14ac:dyDescent="0.3">
      <c r="A23" s="39" t="s">
        <v>141</v>
      </c>
      <c r="B23" s="25">
        <v>37</v>
      </c>
      <c r="C23" s="25"/>
      <c r="D23" s="25"/>
      <c r="E23" s="26"/>
      <c r="F23" s="26"/>
      <c r="G23" s="26"/>
      <c r="H23" s="25"/>
      <c r="I23" s="29"/>
      <c r="J23" s="29"/>
      <c r="K23" s="30"/>
      <c r="L23" s="31"/>
      <c r="M23" s="206"/>
      <c r="N23" s="207"/>
      <c r="O23" s="207"/>
      <c r="P23" s="206"/>
      <c r="Q23" s="207"/>
      <c r="R23" s="205"/>
    </row>
    <row r="24" spans="1:18" x14ac:dyDescent="0.3">
      <c r="A24" s="40" t="s">
        <v>142</v>
      </c>
      <c r="B24" s="25"/>
      <c r="C24" s="25">
        <v>50</v>
      </c>
      <c r="D24" s="25">
        <f t="shared" si="3"/>
        <v>50</v>
      </c>
      <c r="E24" s="26">
        <f t="shared" si="4"/>
        <v>255</v>
      </c>
      <c r="F24" s="26">
        <f t="shared" si="4"/>
        <v>255</v>
      </c>
      <c r="G24" s="26">
        <f t="shared" si="5"/>
        <v>14.000000000000002</v>
      </c>
      <c r="H24" s="25" t="s">
        <v>293</v>
      </c>
      <c r="I24" s="25" t="s">
        <v>12</v>
      </c>
      <c r="J24" s="25" t="s">
        <v>292</v>
      </c>
      <c r="K24" s="27">
        <v>40</v>
      </c>
      <c r="L24" s="32">
        <v>22940</v>
      </c>
      <c r="M24" s="199"/>
      <c r="N24" s="200"/>
      <c r="O24" s="200"/>
      <c r="P24" s="199"/>
      <c r="Q24" s="200"/>
      <c r="R24" s="205"/>
    </row>
    <row r="25" spans="1:18" x14ac:dyDescent="0.3">
      <c r="A25" s="24" t="s">
        <v>143</v>
      </c>
      <c r="B25" s="25"/>
      <c r="C25" s="25">
        <v>6</v>
      </c>
      <c r="D25" s="25">
        <f t="shared" si="3"/>
        <v>6</v>
      </c>
      <c r="E25" s="26">
        <f t="shared" si="4"/>
        <v>30.6</v>
      </c>
      <c r="F25" s="26">
        <f t="shared" si="4"/>
        <v>30.6</v>
      </c>
      <c r="G25" s="26">
        <f t="shared" si="5"/>
        <v>1.6800000000000002</v>
      </c>
      <c r="H25" s="25" t="s">
        <v>293</v>
      </c>
      <c r="I25" s="25" t="s">
        <v>12</v>
      </c>
      <c r="J25" s="25" t="s">
        <v>292</v>
      </c>
      <c r="K25" s="27">
        <v>40</v>
      </c>
      <c r="L25" s="32">
        <v>22940</v>
      </c>
      <c r="M25" s="199"/>
      <c r="N25" s="200"/>
      <c r="O25" s="200"/>
      <c r="P25" s="199"/>
      <c r="Q25" s="200"/>
      <c r="R25" s="205"/>
    </row>
    <row r="26" spans="1:18" x14ac:dyDescent="0.3">
      <c r="A26" s="39" t="s">
        <v>144</v>
      </c>
      <c r="B26" s="25">
        <v>2</v>
      </c>
      <c r="C26" s="25"/>
      <c r="D26" s="25"/>
      <c r="E26" s="26"/>
      <c r="F26" s="26"/>
      <c r="G26" s="26"/>
      <c r="H26" s="25"/>
      <c r="I26" s="29"/>
      <c r="J26" s="29"/>
      <c r="K26" s="30"/>
      <c r="L26" s="31"/>
      <c r="M26" s="206"/>
      <c r="N26" s="207"/>
      <c r="O26" s="207"/>
      <c r="P26" s="206"/>
      <c r="Q26" s="207"/>
      <c r="R26" s="205"/>
    </row>
    <row r="27" spans="1:18" x14ac:dyDescent="0.3">
      <c r="A27" s="24" t="s">
        <v>145</v>
      </c>
      <c r="B27" s="25"/>
      <c r="C27" s="25">
        <v>4</v>
      </c>
      <c r="D27" s="25">
        <f t="shared" si="3"/>
        <v>4</v>
      </c>
      <c r="E27" s="26">
        <f t="shared" si="4"/>
        <v>20.399999999999999</v>
      </c>
      <c r="F27" s="26">
        <f t="shared" si="4"/>
        <v>20.399999999999999</v>
      </c>
      <c r="G27" s="26">
        <f t="shared" si="5"/>
        <v>1.1200000000000001</v>
      </c>
      <c r="H27" s="25" t="s">
        <v>293</v>
      </c>
      <c r="I27" s="29" t="s">
        <v>30</v>
      </c>
      <c r="J27" s="25" t="s">
        <v>291</v>
      </c>
      <c r="K27" s="30">
        <v>10</v>
      </c>
      <c r="L27" s="31">
        <v>3000</v>
      </c>
      <c r="M27" s="206"/>
      <c r="N27" s="207"/>
      <c r="O27" s="207"/>
      <c r="P27" s="206"/>
      <c r="Q27" s="207"/>
      <c r="R27" s="205"/>
    </row>
    <row r="28" spans="1:18" x14ac:dyDescent="0.3">
      <c r="A28" s="24" t="s">
        <v>146</v>
      </c>
      <c r="B28" s="25"/>
      <c r="C28" s="25">
        <v>4</v>
      </c>
      <c r="D28" s="25">
        <f t="shared" si="3"/>
        <v>4</v>
      </c>
      <c r="E28" s="26">
        <f t="shared" si="4"/>
        <v>20.399999999999999</v>
      </c>
      <c r="F28" s="26">
        <f t="shared" si="4"/>
        <v>20.399999999999999</v>
      </c>
      <c r="G28" s="26">
        <f t="shared" si="5"/>
        <v>1.1200000000000001</v>
      </c>
      <c r="H28" s="25" t="s">
        <v>293</v>
      </c>
      <c r="I28" s="29" t="s">
        <v>23</v>
      </c>
      <c r="J28" s="25" t="s">
        <v>291</v>
      </c>
      <c r="K28" s="30">
        <v>14</v>
      </c>
      <c r="L28" s="31">
        <v>4500</v>
      </c>
      <c r="M28" s="206"/>
      <c r="N28" s="207"/>
      <c r="O28" s="207"/>
      <c r="P28" s="206"/>
      <c r="Q28" s="207"/>
      <c r="R28" s="205"/>
    </row>
    <row r="29" spans="1:18" x14ac:dyDescent="0.3">
      <c r="A29" s="39" t="s">
        <v>147</v>
      </c>
      <c r="B29" s="25">
        <v>100</v>
      </c>
      <c r="C29" s="25"/>
      <c r="D29" s="25"/>
      <c r="E29" s="26"/>
      <c r="F29" s="26"/>
      <c r="G29" s="26"/>
      <c r="H29" s="25"/>
      <c r="I29" s="29"/>
      <c r="J29" s="29"/>
      <c r="K29" s="30"/>
      <c r="L29" s="31"/>
      <c r="M29" s="206"/>
      <c r="N29" s="207"/>
      <c r="O29" s="207"/>
      <c r="P29" s="206"/>
      <c r="Q29" s="207"/>
      <c r="R29" s="205"/>
    </row>
    <row r="30" spans="1:18" x14ac:dyDescent="0.3">
      <c r="A30" s="24" t="s">
        <v>148</v>
      </c>
      <c r="B30" s="25"/>
      <c r="C30" s="25">
        <v>80</v>
      </c>
      <c r="D30" s="25">
        <f t="shared" si="3"/>
        <v>80</v>
      </c>
      <c r="E30" s="26">
        <f t="shared" si="4"/>
        <v>408</v>
      </c>
      <c r="F30" s="26">
        <f t="shared" si="4"/>
        <v>408</v>
      </c>
      <c r="G30" s="26">
        <f t="shared" si="5"/>
        <v>22.400000000000002</v>
      </c>
      <c r="H30" s="25" t="s">
        <v>293</v>
      </c>
      <c r="I30" s="25" t="s">
        <v>8</v>
      </c>
      <c r="J30" s="25" t="s">
        <v>291</v>
      </c>
      <c r="K30" s="27">
        <v>18</v>
      </c>
      <c r="L30" s="28">
        <v>7100</v>
      </c>
      <c r="M30" s="202"/>
      <c r="N30" s="203"/>
      <c r="O30" s="203"/>
      <c r="P30" s="202"/>
      <c r="Q30" s="203"/>
      <c r="R30" s="205"/>
    </row>
    <row r="31" spans="1:18" x14ac:dyDescent="0.3">
      <c r="A31" s="24" t="s">
        <v>149</v>
      </c>
      <c r="B31" s="25"/>
      <c r="C31" s="25">
        <v>24</v>
      </c>
      <c r="D31" s="25">
        <f t="shared" si="3"/>
        <v>24</v>
      </c>
      <c r="E31" s="26">
        <f t="shared" si="4"/>
        <v>122.4</v>
      </c>
      <c r="F31" s="26">
        <f t="shared" si="4"/>
        <v>122.4</v>
      </c>
      <c r="G31" s="26">
        <f t="shared" si="5"/>
        <v>6.7200000000000006</v>
      </c>
      <c r="H31" s="25" t="s">
        <v>293</v>
      </c>
      <c r="I31" s="29" t="s">
        <v>17</v>
      </c>
      <c r="J31" s="25" t="s">
        <v>291</v>
      </c>
      <c r="K31" s="30">
        <v>18</v>
      </c>
      <c r="L31" s="31">
        <v>3500</v>
      </c>
      <c r="M31" s="206"/>
      <c r="N31" s="207"/>
      <c r="O31" s="207"/>
      <c r="P31" s="206"/>
      <c r="Q31" s="207"/>
      <c r="R31" s="205"/>
    </row>
    <row r="32" spans="1:18" x14ac:dyDescent="0.3">
      <c r="A32" s="39" t="s">
        <v>65</v>
      </c>
      <c r="B32" s="25">
        <v>3</v>
      </c>
      <c r="C32" s="25"/>
      <c r="D32" s="25"/>
      <c r="E32" s="26"/>
      <c r="F32" s="26"/>
      <c r="G32" s="26"/>
      <c r="H32" s="25"/>
      <c r="I32" s="29"/>
      <c r="J32" s="29"/>
      <c r="K32" s="30"/>
      <c r="L32" s="31"/>
      <c r="M32" s="206"/>
      <c r="N32" s="207"/>
      <c r="O32" s="207"/>
      <c r="P32" s="206"/>
      <c r="Q32" s="207"/>
      <c r="R32" s="205"/>
    </row>
    <row r="33" spans="1:18" x14ac:dyDescent="0.3">
      <c r="A33" s="24" t="s">
        <v>150</v>
      </c>
      <c r="B33" s="25"/>
      <c r="C33" s="25">
        <f>ROUND(2*12/10,0)</f>
        <v>2</v>
      </c>
      <c r="D33" s="25">
        <f t="shared" si="3"/>
        <v>2</v>
      </c>
      <c r="E33" s="26">
        <f t="shared" si="4"/>
        <v>10.199999999999999</v>
      </c>
      <c r="F33" s="26">
        <f t="shared" si="4"/>
        <v>10.199999999999999</v>
      </c>
      <c r="G33" s="26">
        <f t="shared" si="5"/>
        <v>0.56000000000000005</v>
      </c>
      <c r="H33" s="25" t="s">
        <v>293</v>
      </c>
      <c r="I33" s="25" t="s">
        <v>12</v>
      </c>
      <c r="J33" s="25" t="s">
        <v>292</v>
      </c>
      <c r="K33" s="27">
        <v>40</v>
      </c>
      <c r="L33" s="32">
        <v>22940</v>
      </c>
      <c r="M33" s="199"/>
      <c r="N33" s="200"/>
      <c r="O33" s="200"/>
      <c r="P33" s="199"/>
      <c r="Q33" s="200"/>
      <c r="R33" s="205"/>
    </row>
    <row r="34" spans="1:18" x14ac:dyDescent="0.3">
      <c r="A34" s="40" t="s">
        <v>142</v>
      </c>
      <c r="B34" s="25"/>
      <c r="C34" s="25">
        <v>18</v>
      </c>
      <c r="D34" s="25">
        <f t="shared" si="3"/>
        <v>18</v>
      </c>
      <c r="E34" s="26">
        <f t="shared" si="4"/>
        <v>91.8</v>
      </c>
      <c r="F34" s="26">
        <f t="shared" si="4"/>
        <v>91.8</v>
      </c>
      <c r="G34" s="26">
        <f t="shared" si="5"/>
        <v>5.0400000000000009</v>
      </c>
      <c r="H34" s="25" t="s">
        <v>293</v>
      </c>
      <c r="I34" s="25"/>
      <c r="J34" s="25" t="s">
        <v>292</v>
      </c>
      <c r="K34" s="27"/>
      <c r="L34" s="32"/>
      <c r="M34" s="199"/>
      <c r="N34" s="200"/>
      <c r="O34" s="200"/>
      <c r="P34" s="199"/>
      <c r="Q34" s="200"/>
      <c r="R34" s="205"/>
    </row>
    <row r="35" spans="1:18" x14ac:dyDescent="0.3">
      <c r="A35" s="39" t="s">
        <v>151</v>
      </c>
      <c r="B35" s="25">
        <v>2</v>
      </c>
      <c r="C35" s="25"/>
      <c r="D35" s="25"/>
      <c r="E35" s="26"/>
      <c r="F35" s="26"/>
      <c r="G35" s="26"/>
      <c r="H35" s="25"/>
      <c r="I35" s="29"/>
      <c r="J35" s="29"/>
      <c r="K35" s="30"/>
      <c r="L35" s="31"/>
      <c r="M35" s="206"/>
      <c r="N35" s="207"/>
      <c r="O35" s="207"/>
      <c r="P35" s="206"/>
      <c r="Q35" s="207"/>
      <c r="R35" s="205"/>
    </row>
    <row r="36" spans="1:18" x14ac:dyDescent="0.3">
      <c r="A36" s="24" t="s">
        <v>152</v>
      </c>
      <c r="B36" s="25"/>
      <c r="C36" s="25">
        <f>ROUND(10*12/10,0)</f>
        <v>12</v>
      </c>
      <c r="D36" s="25">
        <f t="shared" si="3"/>
        <v>12</v>
      </c>
      <c r="E36" s="26">
        <f t="shared" si="4"/>
        <v>61.2</v>
      </c>
      <c r="F36" s="26">
        <f t="shared" si="4"/>
        <v>61.2</v>
      </c>
      <c r="G36" s="26">
        <f t="shared" si="5"/>
        <v>3.3600000000000003</v>
      </c>
      <c r="H36" s="25" t="s">
        <v>293</v>
      </c>
      <c r="I36" s="25" t="s">
        <v>12</v>
      </c>
      <c r="J36" s="25" t="s">
        <v>291</v>
      </c>
      <c r="K36" s="27">
        <v>28</v>
      </c>
      <c r="L36" s="28">
        <v>12400</v>
      </c>
      <c r="M36" s="202"/>
      <c r="N36" s="203"/>
      <c r="O36" s="203"/>
      <c r="P36" s="202"/>
      <c r="Q36" s="203"/>
      <c r="R36" s="205"/>
    </row>
    <row r="37" spans="1:18" x14ac:dyDescent="0.3">
      <c r="A37" s="24" t="s">
        <v>153</v>
      </c>
      <c r="B37" s="25"/>
      <c r="C37" s="25">
        <v>2</v>
      </c>
      <c r="D37" s="25">
        <f t="shared" si="3"/>
        <v>2</v>
      </c>
      <c r="E37" s="26">
        <f t="shared" si="4"/>
        <v>10.199999999999999</v>
      </c>
      <c r="F37" s="26">
        <f t="shared" si="4"/>
        <v>10.199999999999999</v>
      </c>
      <c r="G37" s="26">
        <f t="shared" si="5"/>
        <v>0.56000000000000005</v>
      </c>
      <c r="H37" s="25" t="s">
        <v>293</v>
      </c>
      <c r="I37" s="25" t="s">
        <v>12</v>
      </c>
      <c r="J37" s="25" t="s">
        <v>291</v>
      </c>
      <c r="K37" s="27">
        <v>28</v>
      </c>
      <c r="L37" s="28">
        <v>12400</v>
      </c>
      <c r="M37" s="202"/>
      <c r="N37" s="203"/>
      <c r="O37" s="203"/>
      <c r="P37" s="202"/>
      <c r="Q37" s="203"/>
      <c r="R37" s="205"/>
    </row>
    <row r="38" spans="1:18" ht="15.5" thickBot="1" x14ac:dyDescent="0.35">
      <c r="A38" s="34" t="s">
        <v>154</v>
      </c>
      <c r="B38" s="35"/>
      <c r="C38" s="35">
        <v>2</v>
      </c>
      <c r="D38" s="25">
        <f t="shared" si="3"/>
        <v>2</v>
      </c>
      <c r="E38" s="26">
        <f t="shared" si="4"/>
        <v>10.199999999999999</v>
      </c>
      <c r="F38" s="26">
        <f t="shared" si="4"/>
        <v>10.199999999999999</v>
      </c>
      <c r="G38" s="26">
        <f t="shared" si="5"/>
        <v>0.56000000000000005</v>
      </c>
      <c r="H38" s="25" t="s">
        <v>293</v>
      </c>
      <c r="I38" s="35" t="s">
        <v>12</v>
      </c>
      <c r="J38" s="25" t="s">
        <v>291</v>
      </c>
      <c r="K38" s="36">
        <v>40</v>
      </c>
      <c r="L38" s="41">
        <v>22940</v>
      </c>
      <c r="M38" s="248"/>
      <c r="N38" s="249"/>
      <c r="O38" s="249"/>
      <c r="P38" s="248"/>
      <c r="Q38" s="249"/>
      <c r="R38" s="223"/>
    </row>
    <row r="39" spans="1:18" x14ac:dyDescent="0.3">
      <c r="A39" s="254" t="s">
        <v>155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62"/>
      <c r="N39" s="262"/>
      <c r="O39" s="262"/>
      <c r="P39" s="262"/>
      <c r="Q39" s="262"/>
      <c r="R39" s="263"/>
    </row>
    <row r="40" spans="1:18" ht="23.4" customHeight="1" x14ac:dyDescent="0.3">
      <c r="A40" s="38" t="s">
        <v>18</v>
      </c>
      <c r="B40" s="20">
        <v>17</v>
      </c>
      <c r="C40" s="20"/>
      <c r="D40" s="20"/>
      <c r="E40" s="20"/>
      <c r="F40" s="20"/>
      <c r="G40" s="20"/>
      <c r="H40" s="20"/>
      <c r="I40" s="21"/>
      <c r="J40" s="21"/>
      <c r="K40" s="22"/>
      <c r="L40" s="23"/>
      <c r="M40" s="242"/>
      <c r="N40" s="214"/>
      <c r="O40" s="214"/>
      <c r="P40" s="242"/>
      <c r="Q40" s="214"/>
      <c r="R40" s="215"/>
    </row>
    <row r="41" spans="1:18" ht="72" customHeight="1" x14ac:dyDescent="0.3">
      <c r="A41" s="24" t="s">
        <v>156</v>
      </c>
      <c r="B41" s="25"/>
      <c r="C41" s="25">
        <v>156</v>
      </c>
      <c r="D41" s="25">
        <f>C41</f>
        <v>156</v>
      </c>
      <c r="E41" s="26">
        <f>C41*5+(C41*10%)</f>
        <v>795.6</v>
      </c>
      <c r="F41" s="26">
        <f>D41*5+(D41*10%)</f>
        <v>795.6</v>
      </c>
      <c r="G41" s="26">
        <f>C41*0.28</f>
        <v>43.680000000000007</v>
      </c>
      <c r="H41" s="25" t="s">
        <v>293</v>
      </c>
      <c r="I41" s="42" t="s">
        <v>157</v>
      </c>
      <c r="J41" s="25" t="s">
        <v>292</v>
      </c>
      <c r="K41" s="30" t="s">
        <v>6</v>
      </c>
      <c r="L41" s="31">
        <v>15070</v>
      </c>
      <c r="M41" s="206"/>
      <c r="N41" s="207"/>
      <c r="O41" s="207"/>
      <c r="P41" s="206"/>
      <c r="Q41" s="207"/>
      <c r="R41" s="205"/>
    </row>
    <row r="42" spans="1:18" ht="79.5" customHeight="1" x14ac:dyDescent="0.3">
      <c r="A42" s="24" t="s">
        <v>158</v>
      </c>
      <c r="B42" s="25"/>
      <c r="C42" s="25">
        <v>70</v>
      </c>
      <c r="D42" s="25">
        <f t="shared" ref="D42:D65" si="6">C42</f>
        <v>70</v>
      </c>
      <c r="E42" s="26">
        <f t="shared" ref="E42:F65" si="7">C42*5+(C42*10%)</f>
        <v>357</v>
      </c>
      <c r="F42" s="26">
        <f t="shared" si="7"/>
        <v>357</v>
      </c>
      <c r="G42" s="26">
        <f t="shared" ref="G42:G65" si="8">C42*0.28</f>
        <v>19.600000000000001</v>
      </c>
      <c r="H42" s="25" t="s">
        <v>293</v>
      </c>
      <c r="I42" s="42" t="s">
        <v>159</v>
      </c>
      <c r="J42" s="25" t="s">
        <v>292</v>
      </c>
      <c r="K42" s="30" t="s">
        <v>6</v>
      </c>
      <c r="L42" s="31">
        <v>15070</v>
      </c>
      <c r="M42" s="206"/>
      <c r="N42" s="207"/>
      <c r="O42" s="207"/>
      <c r="P42" s="206"/>
      <c r="Q42" s="207"/>
      <c r="R42" s="260"/>
    </row>
    <row r="43" spans="1:18" ht="23.4" customHeight="1" x14ac:dyDescent="0.3">
      <c r="A43" s="43" t="s">
        <v>20</v>
      </c>
      <c r="B43" s="25">
        <v>3</v>
      </c>
      <c r="C43" s="25"/>
      <c r="D43" s="25"/>
      <c r="E43" s="26"/>
      <c r="F43" s="26"/>
      <c r="G43" s="26"/>
      <c r="H43" s="25" t="s">
        <v>293</v>
      </c>
      <c r="I43" s="25"/>
      <c r="J43" s="25"/>
      <c r="K43" s="27"/>
      <c r="L43" s="28"/>
      <c r="M43" s="202"/>
      <c r="N43" s="203"/>
      <c r="O43" s="203"/>
      <c r="P43" s="202"/>
      <c r="Q43" s="203"/>
      <c r="R43" s="260"/>
    </row>
    <row r="44" spans="1:18" ht="23.4" customHeight="1" x14ac:dyDescent="0.3">
      <c r="A44" s="24" t="s">
        <v>88</v>
      </c>
      <c r="B44" s="25"/>
      <c r="C44" s="25">
        <v>30</v>
      </c>
      <c r="D44" s="25">
        <f t="shared" si="6"/>
        <v>30</v>
      </c>
      <c r="E44" s="26">
        <f t="shared" si="7"/>
        <v>153</v>
      </c>
      <c r="F44" s="26">
        <f t="shared" si="7"/>
        <v>153</v>
      </c>
      <c r="G44" s="26">
        <f t="shared" si="8"/>
        <v>8.4</v>
      </c>
      <c r="H44" s="25" t="s">
        <v>293</v>
      </c>
      <c r="I44" s="29" t="s">
        <v>8</v>
      </c>
      <c r="J44" s="29" t="s">
        <v>291</v>
      </c>
      <c r="K44" s="30">
        <v>18</v>
      </c>
      <c r="L44" s="31">
        <v>7100</v>
      </c>
      <c r="M44" s="206"/>
      <c r="N44" s="207"/>
      <c r="O44" s="207"/>
      <c r="P44" s="206"/>
      <c r="Q44" s="207"/>
      <c r="R44" s="260"/>
    </row>
    <row r="45" spans="1:18" ht="23.4" customHeight="1" x14ac:dyDescent="0.3">
      <c r="A45" s="44" t="s">
        <v>294</v>
      </c>
      <c r="B45" s="25"/>
      <c r="C45" s="25">
        <f>ROUND(4*12/10,0)</f>
        <v>5</v>
      </c>
      <c r="D45" s="25">
        <f t="shared" si="6"/>
        <v>5</v>
      </c>
      <c r="E45" s="26">
        <f t="shared" si="7"/>
        <v>25.5</v>
      </c>
      <c r="F45" s="26">
        <f t="shared" si="7"/>
        <v>25.5</v>
      </c>
      <c r="G45" s="26">
        <f t="shared" si="8"/>
        <v>1.4000000000000001</v>
      </c>
      <c r="H45" s="25" t="s">
        <v>293</v>
      </c>
      <c r="I45" s="29" t="s">
        <v>9</v>
      </c>
      <c r="J45" s="29" t="s">
        <v>291</v>
      </c>
      <c r="K45" s="30">
        <v>16</v>
      </c>
      <c r="L45" s="31">
        <v>3275</v>
      </c>
      <c r="M45" s="206"/>
      <c r="N45" s="207"/>
      <c r="O45" s="207"/>
      <c r="P45" s="206"/>
      <c r="Q45" s="207"/>
      <c r="R45" s="205"/>
    </row>
    <row r="46" spans="1:18" ht="23.4" customHeight="1" x14ac:dyDescent="0.3">
      <c r="A46" s="43" t="s">
        <v>160</v>
      </c>
      <c r="B46" s="25">
        <v>21</v>
      </c>
      <c r="C46" s="25"/>
      <c r="D46" s="25"/>
      <c r="E46" s="26"/>
      <c r="F46" s="26"/>
      <c r="G46" s="26"/>
      <c r="H46" s="25"/>
      <c r="I46" s="25"/>
      <c r="J46" s="25"/>
      <c r="K46" s="27"/>
      <c r="L46" s="28"/>
      <c r="M46" s="202"/>
      <c r="N46" s="203"/>
      <c r="O46" s="203"/>
      <c r="P46" s="202"/>
      <c r="Q46" s="203"/>
      <c r="R46" s="261"/>
    </row>
    <row r="47" spans="1:18" ht="23.4" customHeight="1" x14ac:dyDescent="0.3">
      <c r="A47" s="24" t="s">
        <v>161</v>
      </c>
      <c r="B47" s="25"/>
      <c r="C47" s="25">
        <v>54</v>
      </c>
      <c r="D47" s="25">
        <f t="shared" si="6"/>
        <v>54</v>
      </c>
      <c r="E47" s="26">
        <f t="shared" si="7"/>
        <v>275.39999999999998</v>
      </c>
      <c r="F47" s="26">
        <f t="shared" si="7"/>
        <v>275.39999999999998</v>
      </c>
      <c r="G47" s="26">
        <f t="shared" si="8"/>
        <v>15.120000000000001</v>
      </c>
      <c r="H47" s="25" t="s">
        <v>293</v>
      </c>
      <c r="I47" s="25" t="s">
        <v>8</v>
      </c>
      <c r="J47" s="29" t="s">
        <v>291</v>
      </c>
      <c r="K47" s="27">
        <v>18</v>
      </c>
      <c r="L47" s="28">
        <v>7100</v>
      </c>
      <c r="M47" s="202"/>
      <c r="N47" s="203"/>
      <c r="O47" s="203"/>
      <c r="P47" s="202"/>
      <c r="Q47" s="203"/>
      <c r="R47" s="205"/>
    </row>
    <row r="48" spans="1:18" ht="23.4" customHeight="1" x14ac:dyDescent="0.3">
      <c r="A48" s="24" t="s">
        <v>162</v>
      </c>
      <c r="B48" s="25"/>
      <c r="C48" s="25">
        <v>32</v>
      </c>
      <c r="D48" s="25">
        <f t="shared" si="6"/>
        <v>32</v>
      </c>
      <c r="E48" s="26">
        <f t="shared" si="7"/>
        <v>163.19999999999999</v>
      </c>
      <c r="F48" s="26">
        <f t="shared" si="7"/>
        <v>163.19999999999999</v>
      </c>
      <c r="G48" s="26">
        <f t="shared" si="8"/>
        <v>8.9600000000000009</v>
      </c>
      <c r="H48" s="25" t="s">
        <v>293</v>
      </c>
      <c r="I48" s="25" t="s">
        <v>15</v>
      </c>
      <c r="J48" s="25" t="s">
        <v>68</v>
      </c>
      <c r="K48" s="27" t="s">
        <v>16</v>
      </c>
      <c r="L48" s="32">
        <v>7500</v>
      </c>
      <c r="M48" s="199"/>
      <c r="N48" s="200"/>
      <c r="O48" s="200"/>
      <c r="P48" s="199"/>
      <c r="Q48" s="200"/>
      <c r="R48" s="205"/>
    </row>
    <row r="49" spans="1:18" ht="30" customHeight="1" x14ac:dyDescent="0.3">
      <c r="A49" s="44" t="s">
        <v>295</v>
      </c>
      <c r="B49" s="25"/>
      <c r="C49" s="25">
        <v>20</v>
      </c>
      <c r="D49" s="25">
        <f t="shared" si="6"/>
        <v>20</v>
      </c>
      <c r="E49" s="26">
        <f t="shared" si="7"/>
        <v>102</v>
      </c>
      <c r="F49" s="26">
        <f t="shared" si="7"/>
        <v>102</v>
      </c>
      <c r="G49" s="26">
        <f t="shared" si="8"/>
        <v>5.6000000000000005</v>
      </c>
      <c r="H49" s="25" t="s">
        <v>293</v>
      </c>
      <c r="I49" s="29" t="s">
        <v>9</v>
      </c>
      <c r="J49" s="29" t="s">
        <v>291</v>
      </c>
      <c r="K49" s="30">
        <v>16</v>
      </c>
      <c r="L49" s="31">
        <v>3275</v>
      </c>
      <c r="M49" s="206"/>
      <c r="N49" s="207"/>
      <c r="O49" s="207"/>
      <c r="P49" s="206"/>
      <c r="Q49" s="207"/>
      <c r="R49" s="205"/>
    </row>
    <row r="50" spans="1:18" ht="25.5" customHeight="1" x14ac:dyDescent="0.3">
      <c r="A50" s="45" t="s">
        <v>71</v>
      </c>
      <c r="B50" s="25">
        <v>2</v>
      </c>
      <c r="C50" s="25"/>
      <c r="D50" s="25"/>
      <c r="E50" s="26"/>
      <c r="F50" s="26"/>
      <c r="G50" s="26"/>
      <c r="H50" s="25"/>
      <c r="I50" s="25"/>
      <c r="J50" s="25"/>
      <c r="K50" s="27"/>
      <c r="L50" s="32"/>
      <c r="M50" s="199"/>
      <c r="N50" s="200"/>
      <c r="O50" s="200"/>
      <c r="P50" s="199"/>
      <c r="Q50" s="200"/>
      <c r="R50" s="205"/>
    </row>
    <row r="51" spans="1:18" ht="17.25" customHeight="1" x14ac:dyDescent="0.3">
      <c r="A51" s="24" t="s">
        <v>164</v>
      </c>
      <c r="B51" s="25"/>
      <c r="C51" s="25">
        <v>2</v>
      </c>
      <c r="D51" s="25">
        <f t="shared" si="6"/>
        <v>2</v>
      </c>
      <c r="E51" s="26">
        <f t="shared" si="7"/>
        <v>10.199999999999999</v>
      </c>
      <c r="F51" s="26">
        <f t="shared" si="7"/>
        <v>10.199999999999999</v>
      </c>
      <c r="G51" s="26">
        <f t="shared" si="8"/>
        <v>0.56000000000000005</v>
      </c>
      <c r="H51" s="25" t="s">
        <v>293</v>
      </c>
      <c r="I51" s="25" t="s">
        <v>165</v>
      </c>
      <c r="J51" s="29" t="s">
        <v>291</v>
      </c>
      <c r="K51" s="27">
        <v>14</v>
      </c>
      <c r="L51" s="32">
        <v>3445</v>
      </c>
      <c r="M51" s="199"/>
      <c r="N51" s="200"/>
      <c r="O51" s="200"/>
      <c r="P51" s="199"/>
      <c r="Q51" s="200"/>
      <c r="R51" s="205"/>
    </row>
    <row r="52" spans="1:18" ht="28.5" customHeight="1" x14ac:dyDescent="0.3">
      <c r="A52" s="46" t="s">
        <v>166</v>
      </c>
      <c r="B52" s="25"/>
      <c r="C52" s="25">
        <v>2</v>
      </c>
      <c r="D52" s="25">
        <f t="shared" si="6"/>
        <v>2</v>
      </c>
      <c r="E52" s="26">
        <f t="shared" si="7"/>
        <v>10.199999999999999</v>
      </c>
      <c r="F52" s="26">
        <f t="shared" si="7"/>
        <v>10.199999999999999</v>
      </c>
      <c r="G52" s="26">
        <f t="shared" si="8"/>
        <v>0.56000000000000005</v>
      </c>
      <c r="H52" s="25"/>
      <c r="I52" s="29" t="s">
        <v>167</v>
      </c>
      <c r="J52" s="29" t="s">
        <v>68</v>
      </c>
      <c r="K52" s="30" t="s">
        <v>16</v>
      </c>
      <c r="L52" s="31">
        <v>5150</v>
      </c>
      <c r="M52" s="206"/>
      <c r="N52" s="207"/>
      <c r="O52" s="207"/>
      <c r="P52" s="206"/>
      <c r="Q52" s="207"/>
      <c r="R52" s="205"/>
    </row>
    <row r="53" spans="1:18" ht="34.5" customHeight="1" x14ac:dyDescent="0.3">
      <c r="A53" s="24" t="s">
        <v>168</v>
      </c>
      <c r="B53" s="25"/>
      <c r="C53" s="25">
        <v>2</v>
      </c>
      <c r="D53" s="25">
        <f t="shared" si="6"/>
        <v>2</v>
      </c>
      <c r="E53" s="26">
        <f t="shared" si="7"/>
        <v>10.199999999999999</v>
      </c>
      <c r="F53" s="26">
        <f t="shared" si="7"/>
        <v>10.199999999999999</v>
      </c>
      <c r="G53" s="26">
        <f t="shared" si="8"/>
        <v>0.56000000000000005</v>
      </c>
      <c r="H53" s="25" t="s">
        <v>293</v>
      </c>
      <c r="I53" s="29" t="s">
        <v>169</v>
      </c>
      <c r="J53" s="29" t="s">
        <v>291</v>
      </c>
      <c r="K53" s="30">
        <v>14</v>
      </c>
      <c r="L53" s="31">
        <v>3445</v>
      </c>
      <c r="M53" s="206"/>
      <c r="N53" s="207"/>
      <c r="O53" s="207"/>
      <c r="P53" s="206"/>
      <c r="Q53" s="207"/>
      <c r="R53" s="205"/>
    </row>
    <row r="54" spans="1:18" ht="27.75" customHeight="1" x14ac:dyDescent="0.3">
      <c r="A54" s="24" t="s">
        <v>170</v>
      </c>
      <c r="B54" s="25"/>
      <c r="C54" s="25">
        <v>2</v>
      </c>
      <c r="D54" s="25">
        <f t="shared" si="6"/>
        <v>2</v>
      </c>
      <c r="E54" s="26">
        <f t="shared" si="7"/>
        <v>10.199999999999999</v>
      </c>
      <c r="F54" s="26">
        <f t="shared" si="7"/>
        <v>10.199999999999999</v>
      </c>
      <c r="G54" s="26">
        <f t="shared" si="8"/>
        <v>0.56000000000000005</v>
      </c>
      <c r="H54" s="25" t="s">
        <v>293</v>
      </c>
      <c r="I54" s="29" t="s">
        <v>167</v>
      </c>
      <c r="J54" s="29" t="s">
        <v>291</v>
      </c>
      <c r="K54" s="30" t="s">
        <v>16</v>
      </c>
      <c r="L54" s="31">
        <v>5150</v>
      </c>
      <c r="M54" s="206"/>
      <c r="N54" s="207"/>
      <c r="O54" s="207"/>
      <c r="P54" s="206"/>
      <c r="Q54" s="207"/>
      <c r="R54" s="205"/>
    </row>
    <row r="55" spans="1:18" ht="33.75" customHeight="1" x14ac:dyDescent="0.3">
      <c r="A55" s="46" t="s">
        <v>171</v>
      </c>
      <c r="B55" s="25"/>
      <c r="C55" s="25">
        <v>4</v>
      </c>
      <c r="D55" s="25">
        <f t="shared" si="6"/>
        <v>4</v>
      </c>
      <c r="E55" s="26">
        <f t="shared" si="7"/>
        <v>20.399999999999999</v>
      </c>
      <c r="F55" s="26">
        <f t="shared" si="7"/>
        <v>20.399999999999999</v>
      </c>
      <c r="G55" s="26">
        <f t="shared" si="8"/>
        <v>1.1200000000000001</v>
      </c>
      <c r="H55" s="25" t="s">
        <v>293</v>
      </c>
      <c r="I55" s="29" t="s">
        <v>169</v>
      </c>
      <c r="J55" s="29" t="s">
        <v>291</v>
      </c>
      <c r="K55" s="30">
        <v>14</v>
      </c>
      <c r="L55" s="31">
        <v>3500</v>
      </c>
      <c r="M55" s="206"/>
      <c r="N55" s="207"/>
      <c r="O55" s="207"/>
      <c r="P55" s="206"/>
      <c r="Q55" s="207"/>
      <c r="R55" s="205"/>
    </row>
    <row r="56" spans="1:18" ht="27" customHeight="1" x14ac:dyDescent="0.3">
      <c r="A56" s="24" t="s">
        <v>172</v>
      </c>
      <c r="B56" s="25"/>
      <c r="C56" s="25">
        <v>2</v>
      </c>
      <c r="D56" s="25">
        <f t="shared" si="6"/>
        <v>2</v>
      </c>
      <c r="E56" s="26">
        <f t="shared" si="7"/>
        <v>10.199999999999999</v>
      </c>
      <c r="F56" s="26">
        <f t="shared" si="7"/>
        <v>10.199999999999999</v>
      </c>
      <c r="G56" s="26">
        <f t="shared" si="8"/>
        <v>0.56000000000000005</v>
      </c>
      <c r="H56" s="25" t="s">
        <v>293</v>
      </c>
      <c r="I56" s="25" t="s">
        <v>167</v>
      </c>
      <c r="J56" s="25" t="s">
        <v>68</v>
      </c>
      <c r="K56" s="27" t="s">
        <v>16</v>
      </c>
      <c r="L56" s="28">
        <v>5150</v>
      </c>
      <c r="M56" s="202"/>
      <c r="N56" s="203"/>
      <c r="O56" s="203"/>
      <c r="P56" s="202"/>
      <c r="Q56" s="203"/>
      <c r="R56" s="205"/>
    </row>
    <row r="57" spans="1:18" ht="20.25" customHeight="1" x14ac:dyDescent="0.3">
      <c r="A57" s="43" t="s">
        <v>173</v>
      </c>
      <c r="B57" s="25">
        <v>2</v>
      </c>
      <c r="C57" s="25"/>
      <c r="D57" s="25"/>
      <c r="E57" s="26"/>
      <c r="F57" s="26"/>
      <c r="G57" s="26"/>
      <c r="H57" s="25" t="s">
        <v>293</v>
      </c>
      <c r="I57" s="29"/>
      <c r="J57" s="29"/>
      <c r="K57" s="30"/>
      <c r="L57" s="31"/>
      <c r="M57" s="206"/>
      <c r="N57" s="207"/>
      <c r="O57" s="207"/>
      <c r="P57" s="206"/>
      <c r="Q57" s="207"/>
      <c r="R57" s="205"/>
    </row>
    <row r="58" spans="1:18" ht="20.25" customHeight="1" x14ac:dyDescent="0.3">
      <c r="A58" s="39" t="s">
        <v>174</v>
      </c>
      <c r="B58" s="25"/>
      <c r="C58" s="25">
        <v>2</v>
      </c>
      <c r="D58" s="25">
        <f t="shared" si="6"/>
        <v>2</v>
      </c>
      <c r="E58" s="26">
        <f t="shared" si="7"/>
        <v>10.199999999999999</v>
      </c>
      <c r="F58" s="26">
        <f t="shared" si="7"/>
        <v>10.199999999999999</v>
      </c>
      <c r="G58" s="26">
        <f t="shared" si="8"/>
        <v>0.56000000000000005</v>
      </c>
      <c r="H58" s="25"/>
      <c r="I58" s="29" t="s">
        <v>68</v>
      </c>
      <c r="J58" s="29"/>
      <c r="K58" s="30">
        <v>16</v>
      </c>
      <c r="L58" s="31">
        <v>4500</v>
      </c>
      <c r="M58" s="206"/>
      <c r="N58" s="207"/>
      <c r="O58" s="207"/>
      <c r="P58" s="206"/>
      <c r="Q58" s="207"/>
      <c r="R58" s="205"/>
    </row>
    <row r="59" spans="1:18" ht="17.25" customHeight="1" x14ac:dyDescent="0.3">
      <c r="A59" s="24" t="s">
        <v>175</v>
      </c>
      <c r="B59" s="25"/>
      <c r="C59" s="25">
        <v>2</v>
      </c>
      <c r="D59" s="25">
        <f t="shared" si="6"/>
        <v>2</v>
      </c>
      <c r="E59" s="26">
        <f t="shared" si="7"/>
        <v>10.199999999999999</v>
      </c>
      <c r="F59" s="26">
        <f t="shared" si="7"/>
        <v>10.199999999999999</v>
      </c>
      <c r="G59" s="26">
        <f t="shared" si="8"/>
        <v>0.56000000000000005</v>
      </c>
      <c r="H59" s="25" t="s">
        <v>293</v>
      </c>
      <c r="I59" s="25" t="s">
        <v>68</v>
      </c>
      <c r="J59" s="29" t="s">
        <v>296</v>
      </c>
      <c r="K59" s="27">
        <v>16</v>
      </c>
      <c r="L59" s="32">
        <v>4500</v>
      </c>
      <c r="M59" s="199"/>
      <c r="N59" s="200"/>
      <c r="O59" s="200"/>
      <c r="P59" s="199"/>
      <c r="Q59" s="200"/>
      <c r="R59" s="205"/>
    </row>
    <row r="60" spans="1:18" ht="24.75" customHeight="1" x14ac:dyDescent="0.3">
      <c r="A60" s="40" t="s">
        <v>176</v>
      </c>
      <c r="B60" s="25"/>
      <c r="C60" s="25">
        <v>6</v>
      </c>
      <c r="D60" s="25">
        <f t="shared" si="6"/>
        <v>6</v>
      </c>
      <c r="E60" s="26">
        <f t="shared" si="7"/>
        <v>30.6</v>
      </c>
      <c r="F60" s="26">
        <f t="shared" si="7"/>
        <v>30.6</v>
      </c>
      <c r="G60" s="26">
        <f t="shared" si="8"/>
        <v>1.6800000000000002</v>
      </c>
      <c r="H60" s="25" t="s">
        <v>293</v>
      </c>
      <c r="I60" s="25" t="s">
        <v>68</v>
      </c>
      <c r="J60" s="29" t="s">
        <v>296</v>
      </c>
      <c r="K60" s="27">
        <v>16</v>
      </c>
      <c r="L60" s="32">
        <v>4500</v>
      </c>
      <c r="M60" s="199"/>
      <c r="N60" s="200"/>
      <c r="O60" s="200"/>
      <c r="P60" s="199"/>
      <c r="Q60" s="200"/>
      <c r="R60" s="205"/>
    </row>
    <row r="61" spans="1:18" ht="25.5" customHeight="1" x14ac:dyDescent="0.3">
      <c r="A61" s="39" t="s">
        <v>177</v>
      </c>
      <c r="B61" s="25"/>
      <c r="C61" s="25">
        <v>2</v>
      </c>
      <c r="D61" s="25">
        <f t="shared" si="6"/>
        <v>2</v>
      </c>
      <c r="E61" s="26">
        <f t="shared" si="7"/>
        <v>10.199999999999999</v>
      </c>
      <c r="F61" s="26">
        <f t="shared" si="7"/>
        <v>10.199999999999999</v>
      </c>
      <c r="G61" s="26">
        <f t="shared" si="8"/>
        <v>0.56000000000000005</v>
      </c>
      <c r="H61" s="25"/>
      <c r="I61" s="29" t="s">
        <v>68</v>
      </c>
      <c r="J61" s="29"/>
      <c r="K61" s="30">
        <v>16</v>
      </c>
      <c r="L61" s="31">
        <v>4500</v>
      </c>
      <c r="M61" s="206"/>
      <c r="N61" s="207"/>
      <c r="O61" s="207"/>
      <c r="P61" s="206"/>
      <c r="Q61" s="207"/>
      <c r="R61" s="205"/>
    </row>
    <row r="62" spans="1:18" ht="15" customHeight="1" x14ac:dyDescent="0.3">
      <c r="A62" s="24" t="s">
        <v>178</v>
      </c>
      <c r="B62" s="25"/>
      <c r="C62" s="25">
        <v>2</v>
      </c>
      <c r="D62" s="25">
        <f t="shared" si="6"/>
        <v>2</v>
      </c>
      <c r="E62" s="26">
        <f t="shared" si="7"/>
        <v>10.199999999999999</v>
      </c>
      <c r="F62" s="26">
        <f t="shared" si="7"/>
        <v>10.199999999999999</v>
      </c>
      <c r="G62" s="26">
        <f t="shared" si="8"/>
        <v>0.56000000000000005</v>
      </c>
      <c r="H62" s="25" t="s">
        <v>293</v>
      </c>
      <c r="I62" s="25" t="s">
        <v>68</v>
      </c>
      <c r="J62" s="29" t="s">
        <v>296</v>
      </c>
      <c r="K62" s="27">
        <v>16</v>
      </c>
      <c r="L62" s="28">
        <v>4500</v>
      </c>
      <c r="M62" s="202"/>
      <c r="N62" s="203"/>
      <c r="O62" s="203"/>
      <c r="P62" s="202"/>
      <c r="Q62" s="203"/>
      <c r="R62" s="205"/>
    </row>
    <row r="63" spans="1:18" ht="25.5" customHeight="1" x14ac:dyDescent="0.3">
      <c r="A63" s="24" t="s">
        <v>179</v>
      </c>
      <c r="B63" s="25"/>
      <c r="C63" s="25">
        <v>2</v>
      </c>
      <c r="D63" s="25">
        <f t="shared" si="6"/>
        <v>2</v>
      </c>
      <c r="E63" s="26">
        <f t="shared" si="7"/>
        <v>10.199999999999999</v>
      </c>
      <c r="F63" s="26">
        <f t="shared" si="7"/>
        <v>10.199999999999999</v>
      </c>
      <c r="G63" s="26">
        <f t="shared" si="8"/>
        <v>0.56000000000000005</v>
      </c>
      <c r="H63" s="25" t="s">
        <v>293</v>
      </c>
      <c r="I63" s="25" t="s">
        <v>68</v>
      </c>
      <c r="J63" s="29" t="s">
        <v>296</v>
      </c>
      <c r="K63" s="27">
        <v>16</v>
      </c>
      <c r="L63" s="28">
        <v>4500</v>
      </c>
      <c r="M63" s="202"/>
      <c r="N63" s="203"/>
      <c r="O63" s="203"/>
      <c r="P63" s="202"/>
      <c r="Q63" s="203"/>
      <c r="R63" s="205"/>
    </row>
    <row r="64" spans="1:18" ht="20.25" customHeight="1" x14ac:dyDescent="0.3">
      <c r="A64" s="47" t="s">
        <v>180</v>
      </c>
      <c r="B64" s="48"/>
      <c r="C64" s="48"/>
      <c r="D64" s="25"/>
      <c r="E64" s="26"/>
      <c r="F64" s="26"/>
      <c r="G64" s="26"/>
      <c r="H64" s="25"/>
      <c r="I64" s="48"/>
      <c r="J64" s="48"/>
      <c r="K64" s="49"/>
      <c r="L64" s="50"/>
      <c r="M64" s="264"/>
      <c r="N64" s="265"/>
      <c r="O64" s="265"/>
      <c r="P64" s="264"/>
      <c r="Q64" s="265"/>
      <c r="R64" s="212"/>
    </row>
    <row r="65" spans="1:18" ht="21" customHeight="1" x14ac:dyDescent="0.3">
      <c r="A65" s="33" t="s">
        <v>181</v>
      </c>
      <c r="B65" s="25">
        <v>1</v>
      </c>
      <c r="C65" s="25">
        <v>10</v>
      </c>
      <c r="D65" s="25">
        <f t="shared" si="6"/>
        <v>10</v>
      </c>
      <c r="E65" s="26">
        <f t="shared" si="7"/>
        <v>51</v>
      </c>
      <c r="F65" s="26">
        <f t="shared" si="7"/>
        <v>51</v>
      </c>
      <c r="G65" s="26">
        <f t="shared" si="8"/>
        <v>2.8000000000000003</v>
      </c>
      <c r="H65" s="25"/>
      <c r="I65" s="29" t="s">
        <v>182</v>
      </c>
      <c r="J65" s="29" t="s">
        <v>291</v>
      </c>
      <c r="K65" s="30">
        <v>18</v>
      </c>
      <c r="L65" s="31">
        <v>12600</v>
      </c>
      <c r="M65" s="206"/>
      <c r="N65" s="207"/>
      <c r="O65" s="207"/>
      <c r="P65" s="206"/>
      <c r="Q65" s="207"/>
      <c r="R65" s="205"/>
    </row>
    <row r="66" spans="1:18" x14ac:dyDescent="0.3">
      <c r="A66" s="256" t="s">
        <v>183</v>
      </c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66"/>
      <c r="N66" s="266"/>
      <c r="O66" s="266"/>
      <c r="P66" s="266"/>
      <c r="Q66" s="266"/>
      <c r="R66" s="267"/>
    </row>
    <row r="67" spans="1:18" x14ac:dyDescent="0.3">
      <c r="A67" s="33" t="s">
        <v>184</v>
      </c>
      <c r="B67" s="25">
        <v>6</v>
      </c>
      <c r="C67" s="25"/>
      <c r="D67" s="25"/>
      <c r="E67" s="25"/>
      <c r="F67" s="25"/>
      <c r="G67" s="25"/>
      <c r="H67" s="25"/>
      <c r="I67" s="29"/>
      <c r="J67" s="29"/>
      <c r="K67" s="30"/>
      <c r="L67" s="29"/>
      <c r="M67" s="208"/>
      <c r="N67" s="207"/>
      <c r="O67" s="207"/>
      <c r="P67" s="208"/>
      <c r="Q67" s="207"/>
      <c r="R67" s="205"/>
    </row>
    <row r="68" spans="1:18" x14ac:dyDescent="0.3">
      <c r="A68" s="24" t="s">
        <v>185</v>
      </c>
      <c r="B68" s="25"/>
      <c r="C68" s="25">
        <v>40</v>
      </c>
      <c r="D68" s="25">
        <f>C68</f>
        <v>40</v>
      </c>
      <c r="E68" s="26">
        <f>C68*5+(C68*10%)</f>
        <v>204</v>
      </c>
      <c r="F68" s="26">
        <f>D68*5+(D68*10%)</f>
        <v>204</v>
      </c>
      <c r="G68" s="26">
        <f>C68*0.28</f>
        <v>11.200000000000001</v>
      </c>
      <c r="H68" s="25"/>
      <c r="I68" s="25" t="s">
        <v>8</v>
      </c>
      <c r="J68" s="29" t="s">
        <v>291</v>
      </c>
      <c r="K68" s="27">
        <v>18</v>
      </c>
      <c r="L68" s="51">
        <v>7100</v>
      </c>
      <c r="M68" s="217"/>
      <c r="N68" s="203"/>
      <c r="O68" s="203"/>
      <c r="P68" s="217"/>
      <c r="Q68" s="203"/>
      <c r="R68" s="205"/>
    </row>
    <row r="69" spans="1:18" x14ac:dyDescent="0.3">
      <c r="A69" s="24" t="s">
        <v>163</v>
      </c>
      <c r="B69" s="25"/>
      <c r="C69" s="25">
        <v>28</v>
      </c>
      <c r="D69" s="25">
        <f t="shared" ref="D69:D94" si="9">C69</f>
        <v>28</v>
      </c>
      <c r="E69" s="26">
        <f t="shared" ref="E69:F94" si="10">C69*5+(C69*10%)</f>
        <v>142.80000000000001</v>
      </c>
      <c r="F69" s="26">
        <f t="shared" si="10"/>
        <v>142.80000000000001</v>
      </c>
      <c r="G69" s="26">
        <f t="shared" ref="G69:G94" si="11">C69*0.28</f>
        <v>7.8400000000000007</v>
      </c>
      <c r="H69" s="25"/>
      <c r="I69" s="25" t="s">
        <v>9</v>
      </c>
      <c r="J69" s="29" t="s">
        <v>291</v>
      </c>
      <c r="K69" s="27">
        <v>16</v>
      </c>
      <c r="L69" s="25">
        <v>3275</v>
      </c>
      <c r="M69" s="216"/>
      <c r="N69" s="200"/>
      <c r="O69" s="200"/>
      <c r="P69" s="216"/>
      <c r="Q69" s="200"/>
      <c r="R69" s="205"/>
    </row>
    <row r="70" spans="1:18" x14ac:dyDescent="0.3">
      <c r="A70" s="24" t="s">
        <v>186</v>
      </c>
      <c r="B70" s="25"/>
      <c r="C70" s="25">
        <v>34</v>
      </c>
      <c r="D70" s="25">
        <f t="shared" si="9"/>
        <v>34</v>
      </c>
      <c r="E70" s="26">
        <f t="shared" si="10"/>
        <v>173.4</v>
      </c>
      <c r="F70" s="26">
        <f t="shared" si="10"/>
        <v>173.4</v>
      </c>
      <c r="G70" s="26">
        <f t="shared" si="11"/>
        <v>9.5200000000000014</v>
      </c>
      <c r="H70" s="25"/>
      <c r="I70" s="25" t="s">
        <v>10</v>
      </c>
      <c r="J70" s="29" t="s">
        <v>291</v>
      </c>
      <c r="K70" s="27">
        <v>20</v>
      </c>
      <c r="L70" s="51">
        <v>6500</v>
      </c>
      <c r="M70" s="217"/>
      <c r="N70" s="203"/>
      <c r="O70" s="203"/>
      <c r="P70" s="217"/>
      <c r="Q70" s="203"/>
      <c r="R70" s="201"/>
    </row>
    <row r="71" spans="1:18" x14ac:dyDescent="0.3">
      <c r="A71" s="24" t="s">
        <v>187</v>
      </c>
      <c r="B71" s="25"/>
      <c r="C71" s="25">
        <v>2</v>
      </c>
      <c r="D71" s="25">
        <f t="shared" si="9"/>
        <v>2</v>
      </c>
      <c r="E71" s="26">
        <f t="shared" si="10"/>
        <v>10.199999999999999</v>
      </c>
      <c r="F71" s="26">
        <f t="shared" si="10"/>
        <v>10.199999999999999</v>
      </c>
      <c r="G71" s="26">
        <f t="shared" si="11"/>
        <v>0.56000000000000005</v>
      </c>
      <c r="H71" s="25"/>
      <c r="I71" s="25" t="s">
        <v>68</v>
      </c>
      <c r="J71" s="29" t="s">
        <v>291</v>
      </c>
      <c r="K71" s="27">
        <v>20</v>
      </c>
      <c r="L71" s="51">
        <v>5150</v>
      </c>
      <c r="M71" s="217"/>
      <c r="N71" s="203"/>
      <c r="O71" s="203"/>
      <c r="P71" s="217"/>
      <c r="Q71" s="203"/>
      <c r="R71" s="201"/>
    </row>
    <row r="72" spans="1:18" x14ac:dyDescent="0.3">
      <c r="A72" s="52" t="s">
        <v>14</v>
      </c>
      <c r="B72" s="25">
        <v>8</v>
      </c>
      <c r="C72" s="25"/>
      <c r="D72" s="25"/>
      <c r="E72" s="26"/>
      <c r="F72" s="26"/>
      <c r="G72" s="26"/>
      <c r="H72" s="25"/>
      <c r="I72" s="29"/>
      <c r="J72" s="29"/>
      <c r="K72" s="30"/>
      <c r="L72" s="29"/>
      <c r="M72" s="208"/>
      <c r="N72" s="207"/>
      <c r="O72" s="207"/>
      <c r="P72" s="208"/>
      <c r="Q72" s="207"/>
      <c r="R72" s="205"/>
    </row>
    <row r="73" spans="1:18" x14ac:dyDescent="0.3">
      <c r="A73" s="24" t="s">
        <v>88</v>
      </c>
      <c r="B73" s="25"/>
      <c r="C73" s="25">
        <v>38</v>
      </c>
      <c r="D73" s="25">
        <f t="shared" si="9"/>
        <v>38</v>
      </c>
      <c r="E73" s="26">
        <f t="shared" si="10"/>
        <v>193.8</v>
      </c>
      <c r="F73" s="26">
        <f t="shared" si="10"/>
        <v>193.8</v>
      </c>
      <c r="G73" s="26">
        <f t="shared" si="11"/>
        <v>10.64</v>
      </c>
      <c r="H73" s="25"/>
      <c r="I73" s="25" t="s">
        <v>8</v>
      </c>
      <c r="J73" s="29" t="s">
        <v>291</v>
      </c>
      <c r="K73" s="27">
        <v>18</v>
      </c>
      <c r="L73" s="51">
        <v>7100</v>
      </c>
      <c r="M73" s="217"/>
      <c r="N73" s="203"/>
      <c r="O73" s="203"/>
      <c r="P73" s="217"/>
      <c r="Q73" s="203"/>
      <c r="R73" s="205"/>
    </row>
    <row r="74" spans="1:18" x14ac:dyDescent="0.3">
      <c r="A74" s="24" t="s">
        <v>188</v>
      </c>
      <c r="B74" s="25"/>
      <c r="C74" s="25">
        <v>4</v>
      </c>
      <c r="D74" s="25">
        <f t="shared" si="9"/>
        <v>4</v>
      </c>
      <c r="E74" s="26">
        <f t="shared" si="10"/>
        <v>20.399999999999999</v>
      </c>
      <c r="F74" s="26">
        <f t="shared" si="10"/>
        <v>20.399999999999999</v>
      </c>
      <c r="G74" s="26">
        <f t="shared" si="11"/>
        <v>1.1200000000000001</v>
      </c>
      <c r="H74" s="25"/>
      <c r="I74" s="29" t="s">
        <v>68</v>
      </c>
      <c r="J74" s="29" t="s">
        <v>291</v>
      </c>
      <c r="K74" s="30">
        <v>16</v>
      </c>
      <c r="L74" s="29">
        <v>3750</v>
      </c>
      <c r="M74" s="208"/>
      <c r="N74" s="207"/>
      <c r="O74" s="207"/>
      <c r="P74" s="208"/>
      <c r="Q74" s="207"/>
      <c r="R74" s="205"/>
    </row>
    <row r="75" spans="1:18" x14ac:dyDescent="0.3">
      <c r="A75" s="24" t="s">
        <v>163</v>
      </c>
      <c r="B75" s="25"/>
      <c r="C75" s="25">
        <v>18</v>
      </c>
      <c r="D75" s="25">
        <f t="shared" si="9"/>
        <v>18</v>
      </c>
      <c r="E75" s="26">
        <f t="shared" si="10"/>
        <v>91.8</v>
      </c>
      <c r="F75" s="26">
        <f t="shared" si="10"/>
        <v>91.8</v>
      </c>
      <c r="G75" s="26">
        <f t="shared" si="11"/>
        <v>5.0400000000000009</v>
      </c>
      <c r="H75" s="25"/>
      <c r="I75" s="25" t="s">
        <v>9</v>
      </c>
      <c r="J75" s="29" t="s">
        <v>291</v>
      </c>
      <c r="K75" s="27">
        <v>16</v>
      </c>
      <c r="L75" s="25">
        <v>3275</v>
      </c>
      <c r="M75" s="216"/>
      <c r="N75" s="200"/>
      <c r="O75" s="200"/>
      <c r="P75" s="216"/>
      <c r="Q75" s="200"/>
      <c r="R75" s="205"/>
    </row>
    <row r="76" spans="1:18" x14ac:dyDescent="0.3">
      <c r="A76" s="24" t="s">
        <v>189</v>
      </c>
      <c r="B76" s="25"/>
      <c r="C76" s="25">
        <v>2</v>
      </c>
      <c r="D76" s="25">
        <f t="shared" si="9"/>
        <v>2</v>
      </c>
      <c r="E76" s="26">
        <f t="shared" si="10"/>
        <v>10.199999999999999</v>
      </c>
      <c r="F76" s="26">
        <f t="shared" si="10"/>
        <v>10.199999999999999</v>
      </c>
      <c r="G76" s="26">
        <f t="shared" si="11"/>
        <v>0.56000000000000005</v>
      </c>
      <c r="H76" s="25"/>
      <c r="I76" s="29" t="s">
        <v>15</v>
      </c>
      <c r="J76" s="29" t="s">
        <v>291</v>
      </c>
      <c r="K76" s="30" t="s">
        <v>16</v>
      </c>
      <c r="L76" s="29">
        <v>7500</v>
      </c>
      <c r="M76" s="208"/>
      <c r="N76" s="207"/>
      <c r="O76" s="207"/>
      <c r="P76" s="208"/>
      <c r="Q76" s="207"/>
      <c r="R76" s="205"/>
    </row>
    <row r="77" spans="1:18" x14ac:dyDescent="0.3">
      <c r="A77" s="24" t="s">
        <v>190</v>
      </c>
      <c r="B77" s="25"/>
      <c r="C77" s="25">
        <v>2</v>
      </c>
      <c r="D77" s="25">
        <f t="shared" si="9"/>
        <v>2</v>
      </c>
      <c r="E77" s="26">
        <f t="shared" si="10"/>
        <v>10.199999999999999</v>
      </c>
      <c r="F77" s="26">
        <f t="shared" si="10"/>
        <v>10.199999999999999</v>
      </c>
      <c r="G77" s="26">
        <f t="shared" si="11"/>
        <v>0.56000000000000005</v>
      </c>
      <c r="H77" s="25"/>
      <c r="I77" s="29" t="s">
        <v>68</v>
      </c>
      <c r="J77" s="29" t="s">
        <v>291</v>
      </c>
      <c r="K77" s="30">
        <v>16</v>
      </c>
      <c r="L77" s="29">
        <v>3500</v>
      </c>
      <c r="M77" s="208"/>
      <c r="N77" s="207"/>
      <c r="O77" s="207"/>
      <c r="P77" s="208"/>
      <c r="Q77" s="207"/>
      <c r="R77" s="205"/>
    </row>
    <row r="78" spans="1:18" x14ac:dyDescent="0.3">
      <c r="A78" s="52" t="s">
        <v>191</v>
      </c>
      <c r="B78" s="25">
        <v>6</v>
      </c>
      <c r="C78" s="25"/>
      <c r="D78" s="25"/>
      <c r="E78" s="26"/>
      <c r="F78" s="26"/>
      <c r="G78" s="26"/>
      <c r="H78" s="25"/>
      <c r="I78" s="29"/>
      <c r="J78" s="29"/>
      <c r="K78" s="30"/>
      <c r="L78" s="29"/>
      <c r="M78" s="208"/>
      <c r="N78" s="207"/>
      <c r="O78" s="207"/>
      <c r="P78" s="208"/>
      <c r="Q78" s="207"/>
      <c r="R78" s="205"/>
    </row>
    <row r="79" spans="1:18" x14ac:dyDescent="0.3">
      <c r="A79" s="24" t="s">
        <v>192</v>
      </c>
      <c r="B79" s="25"/>
      <c r="C79" s="25">
        <v>2</v>
      </c>
      <c r="D79" s="25">
        <f t="shared" si="9"/>
        <v>2</v>
      </c>
      <c r="E79" s="26">
        <f t="shared" si="10"/>
        <v>10.199999999999999</v>
      </c>
      <c r="F79" s="26">
        <f t="shared" si="10"/>
        <v>10.199999999999999</v>
      </c>
      <c r="G79" s="26">
        <f t="shared" si="11"/>
        <v>0.56000000000000005</v>
      </c>
      <c r="H79" s="25"/>
      <c r="I79" s="29" t="s">
        <v>68</v>
      </c>
      <c r="J79" s="29" t="s">
        <v>291</v>
      </c>
      <c r="K79" s="30">
        <v>16</v>
      </c>
      <c r="L79" s="29">
        <v>11000</v>
      </c>
      <c r="M79" s="208"/>
      <c r="N79" s="207"/>
      <c r="O79" s="207"/>
      <c r="P79" s="208"/>
      <c r="Q79" s="207"/>
      <c r="R79" s="205"/>
    </row>
    <row r="80" spans="1:18" x14ac:dyDescent="0.3">
      <c r="A80" s="24" t="s">
        <v>193</v>
      </c>
      <c r="B80" s="25"/>
      <c r="C80" s="25">
        <v>2</v>
      </c>
      <c r="D80" s="25">
        <f t="shared" si="9"/>
        <v>2</v>
      </c>
      <c r="E80" s="26">
        <f t="shared" si="10"/>
        <v>10.199999999999999</v>
      </c>
      <c r="F80" s="26">
        <f t="shared" si="10"/>
        <v>10.199999999999999</v>
      </c>
      <c r="G80" s="26">
        <f t="shared" si="11"/>
        <v>0.56000000000000005</v>
      </c>
      <c r="H80" s="25"/>
      <c r="I80" s="29" t="s">
        <v>68</v>
      </c>
      <c r="J80" s="29" t="s">
        <v>291</v>
      </c>
      <c r="K80" s="30">
        <v>16</v>
      </c>
      <c r="L80" s="29">
        <v>3750</v>
      </c>
      <c r="M80" s="208"/>
      <c r="N80" s="207"/>
      <c r="O80" s="207"/>
      <c r="P80" s="208"/>
      <c r="Q80" s="207"/>
      <c r="R80" s="205"/>
    </row>
    <row r="81" spans="1:18" x14ac:dyDescent="0.3">
      <c r="A81" s="24" t="s">
        <v>194</v>
      </c>
      <c r="B81" s="25"/>
      <c r="C81" s="25">
        <v>2</v>
      </c>
      <c r="D81" s="25">
        <f t="shared" si="9"/>
        <v>2</v>
      </c>
      <c r="E81" s="26">
        <f t="shared" si="10"/>
        <v>10.199999999999999</v>
      </c>
      <c r="F81" s="26">
        <f t="shared" si="10"/>
        <v>10.199999999999999</v>
      </c>
      <c r="G81" s="26">
        <f t="shared" si="11"/>
        <v>0.56000000000000005</v>
      </c>
      <c r="H81" s="25"/>
      <c r="I81" s="29" t="s">
        <v>68</v>
      </c>
      <c r="J81" s="29" t="s">
        <v>291</v>
      </c>
      <c r="K81" s="30">
        <v>16</v>
      </c>
      <c r="L81" s="29">
        <v>3450</v>
      </c>
      <c r="M81" s="208"/>
      <c r="N81" s="207"/>
      <c r="O81" s="207"/>
      <c r="P81" s="208"/>
      <c r="Q81" s="207"/>
      <c r="R81" s="205"/>
    </row>
    <row r="82" spans="1:18" x14ac:dyDescent="0.3">
      <c r="A82" s="24" t="s">
        <v>195</v>
      </c>
      <c r="B82" s="25"/>
      <c r="C82" s="25">
        <v>2</v>
      </c>
      <c r="D82" s="25">
        <f t="shared" si="9"/>
        <v>2</v>
      </c>
      <c r="E82" s="26">
        <f t="shared" si="10"/>
        <v>10.199999999999999</v>
      </c>
      <c r="F82" s="26">
        <f t="shared" si="10"/>
        <v>10.199999999999999</v>
      </c>
      <c r="G82" s="26">
        <f t="shared" si="11"/>
        <v>0.56000000000000005</v>
      </c>
      <c r="H82" s="25"/>
      <c r="I82" s="29" t="s">
        <v>68</v>
      </c>
      <c r="J82" s="29" t="s">
        <v>291</v>
      </c>
      <c r="K82" s="30">
        <v>16</v>
      </c>
      <c r="L82" s="29">
        <v>3450</v>
      </c>
      <c r="M82" s="208"/>
      <c r="N82" s="207"/>
      <c r="O82" s="207"/>
      <c r="P82" s="208"/>
      <c r="Q82" s="207"/>
      <c r="R82" s="205"/>
    </row>
    <row r="83" spans="1:18" x14ac:dyDescent="0.3">
      <c r="A83" s="24" t="s">
        <v>196</v>
      </c>
      <c r="B83" s="25"/>
      <c r="C83" s="25">
        <v>7</v>
      </c>
      <c r="D83" s="25">
        <f t="shared" si="9"/>
        <v>7</v>
      </c>
      <c r="E83" s="26">
        <f t="shared" si="10"/>
        <v>35.700000000000003</v>
      </c>
      <c r="F83" s="26">
        <f t="shared" si="10"/>
        <v>35.700000000000003</v>
      </c>
      <c r="G83" s="26">
        <f t="shared" si="11"/>
        <v>1.9600000000000002</v>
      </c>
      <c r="H83" s="25"/>
      <c r="I83" s="29" t="s">
        <v>68</v>
      </c>
      <c r="J83" s="29" t="s">
        <v>291</v>
      </c>
      <c r="K83" s="30">
        <v>16</v>
      </c>
      <c r="L83" s="29">
        <v>3750</v>
      </c>
      <c r="M83" s="208"/>
      <c r="N83" s="207"/>
      <c r="O83" s="207"/>
      <c r="P83" s="208"/>
      <c r="Q83" s="207"/>
      <c r="R83" s="205"/>
    </row>
    <row r="84" spans="1:18" x14ac:dyDescent="0.3">
      <c r="A84" s="24" t="s">
        <v>197</v>
      </c>
      <c r="B84" s="25"/>
      <c r="C84" s="25">
        <v>2</v>
      </c>
      <c r="D84" s="25">
        <f t="shared" si="9"/>
        <v>2</v>
      </c>
      <c r="E84" s="26">
        <f t="shared" si="10"/>
        <v>10.199999999999999</v>
      </c>
      <c r="F84" s="26">
        <f t="shared" si="10"/>
        <v>10.199999999999999</v>
      </c>
      <c r="G84" s="26">
        <f t="shared" si="11"/>
        <v>0.56000000000000005</v>
      </c>
      <c r="H84" s="25"/>
      <c r="I84" s="29" t="s">
        <v>198</v>
      </c>
      <c r="J84" s="29" t="s">
        <v>296</v>
      </c>
      <c r="K84" s="30">
        <v>10</v>
      </c>
      <c r="L84" s="29">
        <v>2700</v>
      </c>
      <c r="M84" s="208"/>
      <c r="N84" s="207"/>
      <c r="O84" s="207"/>
      <c r="P84" s="208"/>
      <c r="Q84" s="207"/>
      <c r="R84" s="268"/>
    </row>
    <row r="85" spans="1:18" x14ac:dyDescent="0.3">
      <c r="A85" s="24" t="s">
        <v>199</v>
      </c>
      <c r="B85" s="25"/>
      <c r="C85" s="25">
        <v>4</v>
      </c>
      <c r="D85" s="25">
        <f t="shared" si="9"/>
        <v>4</v>
      </c>
      <c r="E85" s="26">
        <f t="shared" si="10"/>
        <v>20.399999999999999</v>
      </c>
      <c r="F85" s="26">
        <f t="shared" si="10"/>
        <v>20.399999999999999</v>
      </c>
      <c r="G85" s="26">
        <f t="shared" si="11"/>
        <v>1.1200000000000001</v>
      </c>
      <c r="H85" s="25"/>
      <c r="I85" s="29" t="s">
        <v>198</v>
      </c>
      <c r="J85" s="29" t="s">
        <v>296</v>
      </c>
      <c r="K85" s="30">
        <v>16</v>
      </c>
      <c r="L85" s="29">
        <v>3750</v>
      </c>
      <c r="M85" s="208"/>
      <c r="N85" s="207"/>
      <c r="O85" s="207"/>
      <c r="P85" s="208"/>
      <c r="Q85" s="207"/>
      <c r="R85" s="205"/>
    </row>
    <row r="86" spans="1:18" x14ac:dyDescent="0.3">
      <c r="A86" s="24" t="s">
        <v>200</v>
      </c>
      <c r="B86" s="25"/>
      <c r="C86" s="25">
        <v>6</v>
      </c>
      <c r="D86" s="25">
        <f t="shared" si="9"/>
        <v>6</v>
      </c>
      <c r="E86" s="26">
        <f t="shared" si="10"/>
        <v>30.6</v>
      </c>
      <c r="F86" s="26">
        <f t="shared" si="10"/>
        <v>30.6</v>
      </c>
      <c r="G86" s="26">
        <f t="shared" si="11"/>
        <v>1.6800000000000002</v>
      </c>
      <c r="H86" s="25"/>
      <c r="I86" s="29" t="s">
        <v>68</v>
      </c>
      <c r="J86" s="29" t="s">
        <v>291</v>
      </c>
      <c r="K86" s="30">
        <v>16</v>
      </c>
      <c r="L86" s="29">
        <v>3750</v>
      </c>
      <c r="M86" s="208"/>
      <c r="N86" s="207"/>
      <c r="O86" s="207"/>
      <c r="P86" s="208"/>
      <c r="Q86" s="207"/>
      <c r="R86" s="269"/>
    </row>
    <row r="87" spans="1:18" x14ac:dyDescent="0.3">
      <c r="A87" s="24" t="s">
        <v>201</v>
      </c>
      <c r="B87" s="25"/>
      <c r="C87" s="25">
        <v>7</v>
      </c>
      <c r="D87" s="25">
        <f t="shared" si="9"/>
        <v>7</v>
      </c>
      <c r="E87" s="26">
        <f t="shared" si="10"/>
        <v>35.700000000000003</v>
      </c>
      <c r="F87" s="26">
        <f t="shared" si="10"/>
        <v>35.700000000000003</v>
      </c>
      <c r="G87" s="26">
        <f t="shared" si="11"/>
        <v>1.9600000000000002</v>
      </c>
      <c r="H87" s="25"/>
      <c r="I87" s="29" t="s">
        <v>198</v>
      </c>
      <c r="J87" s="29" t="s">
        <v>296</v>
      </c>
      <c r="K87" s="30">
        <v>16</v>
      </c>
      <c r="L87" s="29">
        <v>3450</v>
      </c>
      <c r="M87" s="208"/>
      <c r="N87" s="207"/>
      <c r="O87" s="207"/>
      <c r="P87" s="208"/>
      <c r="Q87" s="207"/>
      <c r="R87" s="269"/>
    </row>
    <row r="88" spans="1:18" x14ac:dyDescent="0.3">
      <c r="A88" s="24" t="s">
        <v>175</v>
      </c>
      <c r="B88" s="25"/>
      <c r="C88" s="25">
        <v>2</v>
      </c>
      <c r="D88" s="25">
        <f t="shared" si="9"/>
        <v>2</v>
      </c>
      <c r="E88" s="26">
        <f t="shared" si="10"/>
        <v>10.199999999999999</v>
      </c>
      <c r="F88" s="26">
        <f t="shared" si="10"/>
        <v>10.199999999999999</v>
      </c>
      <c r="G88" s="26">
        <f t="shared" si="11"/>
        <v>0.56000000000000005</v>
      </c>
      <c r="H88" s="25"/>
      <c r="I88" s="29" t="s">
        <v>198</v>
      </c>
      <c r="J88" s="29" t="s">
        <v>296</v>
      </c>
      <c r="K88" s="30">
        <v>16</v>
      </c>
      <c r="L88" s="29">
        <v>4500</v>
      </c>
      <c r="M88" s="208"/>
      <c r="N88" s="207"/>
      <c r="O88" s="207"/>
      <c r="P88" s="208"/>
      <c r="Q88" s="207"/>
      <c r="R88" s="205"/>
    </row>
    <row r="89" spans="1:18" x14ac:dyDescent="0.3">
      <c r="A89" s="52" t="s">
        <v>202</v>
      </c>
      <c r="B89" s="25">
        <v>2</v>
      </c>
      <c r="C89" s="25"/>
      <c r="D89" s="25"/>
      <c r="E89" s="26"/>
      <c r="F89" s="26"/>
      <c r="G89" s="26"/>
      <c r="H89" s="25"/>
      <c r="I89" s="29"/>
      <c r="J89" s="29"/>
      <c r="K89" s="30"/>
      <c r="L89" s="29"/>
      <c r="M89" s="208"/>
      <c r="N89" s="207"/>
      <c r="O89" s="207"/>
      <c r="P89" s="208"/>
      <c r="Q89" s="207"/>
      <c r="R89" s="205"/>
    </row>
    <row r="90" spans="1:18" x14ac:dyDescent="0.3">
      <c r="A90" s="24" t="s">
        <v>203</v>
      </c>
      <c r="B90" s="25"/>
      <c r="C90" s="25">
        <v>2</v>
      </c>
      <c r="D90" s="25">
        <f t="shared" si="9"/>
        <v>2</v>
      </c>
      <c r="E90" s="26">
        <f t="shared" si="10"/>
        <v>10.199999999999999</v>
      </c>
      <c r="F90" s="26">
        <f t="shared" si="10"/>
        <v>10.199999999999999</v>
      </c>
      <c r="G90" s="26">
        <f t="shared" si="11"/>
        <v>0.56000000000000005</v>
      </c>
      <c r="H90" s="25"/>
      <c r="I90" s="25" t="s">
        <v>136</v>
      </c>
      <c r="J90" s="25" t="s">
        <v>68</v>
      </c>
      <c r="K90" s="27">
        <v>20</v>
      </c>
      <c r="L90" s="51">
        <v>5150</v>
      </c>
      <c r="M90" s="217"/>
      <c r="N90" s="203"/>
      <c r="O90" s="203"/>
      <c r="P90" s="217"/>
      <c r="Q90" s="203"/>
      <c r="R90" s="205"/>
    </row>
    <row r="91" spans="1:18" x14ac:dyDescent="0.3">
      <c r="A91" s="24" t="s">
        <v>204</v>
      </c>
      <c r="B91" s="25"/>
      <c r="C91" s="25">
        <v>2</v>
      </c>
      <c r="D91" s="25">
        <f t="shared" si="9"/>
        <v>2</v>
      </c>
      <c r="E91" s="26">
        <f t="shared" si="10"/>
        <v>10.199999999999999</v>
      </c>
      <c r="F91" s="26">
        <f t="shared" si="10"/>
        <v>10.199999999999999</v>
      </c>
      <c r="G91" s="26">
        <f t="shared" si="11"/>
        <v>0.56000000000000005</v>
      </c>
      <c r="H91" s="25"/>
      <c r="I91" s="29" t="s">
        <v>68</v>
      </c>
      <c r="J91" s="29" t="s">
        <v>291</v>
      </c>
      <c r="K91" s="30">
        <v>16</v>
      </c>
      <c r="L91" s="29">
        <v>4250</v>
      </c>
      <c r="M91" s="208"/>
      <c r="N91" s="207"/>
      <c r="O91" s="207"/>
      <c r="P91" s="208"/>
      <c r="Q91" s="207"/>
      <c r="R91" s="205"/>
    </row>
    <row r="92" spans="1:18" x14ac:dyDescent="0.3">
      <c r="A92" s="24" t="s">
        <v>205</v>
      </c>
      <c r="B92" s="25"/>
      <c r="C92" s="25">
        <v>2</v>
      </c>
      <c r="D92" s="25">
        <f t="shared" si="9"/>
        <v>2</v>
      </c>
      <c r="E92" s="26">
        <f t="shared" si="10"/>
        <v>10.199999999999999</v>
      </c>
      <c r="F92" s="26">
        <f t="shared" si="10"/>
        <v>10.199999999999999</v>
      </c>
      <c r="G92" s="26">
        <f t="shared" si="11"/>
        <v>0.56000000000000005</v>
      </c>
      <c r="H92" s="25"/>
      <c r="I92" s="29" t="s">
        <v>68</v>
      </c>
      <c r="J92" s="29" t="s">
        <v>291</v>
      </c>
      <c r="K92" s="30">
        <v>16</v>
      </c>
      <c r="L92" s="29">
        <v>3750</v>
      </c>
      <c r="M92" s="208"/>
      <c r="N92" s="207"/>
      <c r="O92" s="207"/>
      <c r="P92" s="208"/>
      <c r="Q92" s="207"/>
      <c r="R92" s="205"/>
    </row>
    <row r="93" spans="1:18" x14ac:dyDescent="0.3">
      <c r="A93" s="24" t="s">
        <v>206</v>
      </c>
      <c r="B93" s="25"/>
      <c r="C93" s="25">
        <v>2</v>
      </c>
      <c r="D93" s="25">
        <f t="shared" si="9"/>
        <v>2</v>
      </c>
      <c r="E93" s="26">
        <f t="shared" si="10"/>
        <v>10.199999999999999</v>
      </c>
      <c r="F93" s="26">
        <f t="shared" si="10"/>
        <v>10.199999999999999</v>
      </c>
      <c r="G93" s="26">
        <f t="shared" si="11"/>
        <v>0.56000000000000005</v>
      </c>
      <c r="H93" s="25"/>
      <c r="I93" s="25" t="s">
        <v>5</v>
      </c>
      <c r="J93" s="29" t="s">
        <v>291</v>
      </c>
      <c r="K93" s="27" t="s">
        <v>6</v>
      </c>
      <c r="L93" s="51">
        <v>15070</v>
      </c>
      <c r="M93" s="217"/>
      <c r="N93" s="203"/>
      <c r="O93" s="203"/>
      <c r="P93" s="217"/>
      <c r="Q93" s="203"/>
      <c r="R93" s="205"/>
    </row>
    <row r="94" spans="1:18" ht="15.5" thickBot="1" x14ac:dyDescent="0.35">
      <c r="A94" s="34" t="s">
        <v>187</v>
      </c>
      <c r="B94" s="35"/>
      <c r="C94" s="35">
        <v>2</v>
      </c>
      <c r="D94" s="35">
        <f t="shared" si="9"/>
        <v>2</v>
      </c>
      <c r="E94" s="53">
        <f t="shared" si="10"/>
        <v>10.199999999999999</v>
      </c>
      <c r="F94" s="53">
        <f t="shared" si="10"/>
        <v>10.199999999999999</v>
      </c>
      <c r="G94" s="53">
        <f t="shared" si="11"/>
        <v>0.56000000000000005</v>
      </c>
      <c r="H94" s="35"/>
      <c r="I94" s="54" t="s">
        <v>198</v>
      </c>
      <c r="J94" s="29" t="s">
        <v>291</v>
      </c>
      <c r="K94" s="55">
        <v>18</v>
      </c>
      <c r="L94" s="54">
        <v>13000</v>
      </c>
      <c r="M94" s="221"/>
      <c r="N94" s="222"/>
      <c r="O94" s="222"/>
      <c r="P94" s="221"/>
      <c r="Q94" s="222"/>
      <c r="R94" s="223"/>
    </row>
    <row r="96" spans="1:18" x14ac:dyDescent="0.3">
      <c r="M96" s="3"/>
      <c r="N96" s="3"/>
      <c r="O96" s="3"/>
      <c r="P96" s="3"/>
      <c r="Q96" s="3"/>
      <c r="R96" s="3"/>
    </row>
  </sheetData>
  <sheetProtection algorithmName="SHA-512" hashValue="dVtW14Qz4vZHhHOkZG3u+vlF6aZ5d6d1eq8+q/f4kJY1Ron6Dv/9kWN5pVpsWbsfeqxm19zm/0FqbQMk/kSANA==" saltValue="c3IblOYASZccMmHG9CtN4Q==" spinCount="100000" sheet="1" objects="1" scenarios="1" selectLockedCells="1"/>
  <mergeCells count="2">
    <mergeCell ref="A2:R2"/>
    <mergeCell ref="A1:R1"/>
  </mergeCells>
  <pageMargins left="0.7" right="0.7" top="0.75" bottom="0.75" header="0.3" footer="0.3"/>
  <pageSetup paperSize="9" scale="1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7E8DF7-05C4-4E96-BA6B-7667580B45DD}"/>
</file>

<file path=customXml/itemProps2.xml><?xml version="1.0" encoding="utf-8"?>
<ds:datastoreItem xmlns:ds="http://schemas.openxmlformats.org/officeDocument/2006/customXml" ds:itemID="{D26035A8-B60E-49DE-9723-67E1E24CB77A}"/>
</file>

<file path=customXml/itemProps3.xml><?xml version="1.0" encoding="utf-8"?>
<ds:datastoreItem xmlns:ds="http://schemas.openxmlformats.org/officeDocument/2006/customXml" ds:itemID="{1E87AC30-8212-4ED0-A22D-52F389D6CD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New Tyres - Western Cape</vt:lpstr>
      <vt:lpstr>New Tyres - KZN Region</vt:lpstr>
      <vt:lpstr>New Tyres - Eastern Cape</vt:lpstr>
      <vt:lpstr>'New Tyres - KZN Region'!Print_Area</vt:lpstr>
      <vt:lpstr>'New Tyres - Western Cape'!Print_Area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Annexure C - Consolidated Price Schedule (Supply New tyres)</dc:title>
  <dc:creator>Thulane Msibi   Transnet Port Terminals   Durban</dc:creator>
  <cp:lastModifiedBy>Thulane Msibi   Transnet Port Terminals   Durban</cp:lastModifiedBy>
  <cp:lastPrinted>2023-08-29T17:09:34Z</cp:lastPrinted>
  <dcterms:created xsi:type="dcterms:W3CDTF">2022-08-11T12:18:34Z</dcterms:created>
  <dcterms:modified xsi:type="dcterms:W3CDTF">2024-04-24T09:20:52Z</dcterms:modified>
</cp:coreProperties>
</file>